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P:\Dosimetrie+Physik\wik\ÖGMP\Personalbedarf\"/>
    </mc:Choice>
  </mc:AlternateContent>
  <xr:revisionPtr revIDLastSave="0" documentId="13_ncr:1_{3FE7B104-A4CD-4862-A203-1E0B09D318ED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Erläuterungen Radioonkologie" sheetId="26" r:id="rId1"/>
    <sheet name="Erläuterungen NUK Radiologie" sheetId="29" r:id="rId2"/>
    <sheet name="ÖGMP Radioonkologie" sheetId="28" r:id="rId3"/>
    <sheet name="ÖGMP Nuklearmedizin" sheetId="23" r:id="rId4"/>
    <sheet name="ÖGMP Radiologie" sheetId="2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22" l="1"/>
  <c r="E45" i="22"/>
  <c r="E46" i="22"/>
  <c r="E47" i="22"/>
  <c r="E39" i="22"/>
  <c r="E40" i="22"/>
  <c r="E41" i="22"/>
  <c r="E42" i="22"/>
  <c r="E43" i="22"/>
  <c r="E37" i="22"/>
  <c r="E38" i="22"/>
  <c r="E33" i="22"/>
  <c r="E34" i="22"/>
  <c r="E35" i="22"/>
  <c r="E32" i="22"/>
  <c r="E31" i="22"/>
  <c r="E29" i="22"/>
  <c r="E30" i="22"/>
  <c r="E23" i="22"/>
  <c r="E24" i="22"/>
  <c r="E25" i="22"/>
  <c r="E26" i="22"/>
  <c r="E27" i="22"/>
  <c r="E17" i="22"/>
  <c r="E18" i="22"/>
  <c r="E19" i="22"/>
  <c r="E20" i="22"/>
  <c r="E21" i="22"/>
  <c r="E11" i="22"/>
  <c r="E12" i="22"/>
  <c r="E13" i="22"/>
  <c r="E14" i="22"/>
  <c r="E15" i="22"/>
  <c r="E16" i="22"/>
  <c r="E10" i="22"/>
  <c r="E9" i="22"/>
  <c r="E8" i="22"/>
  <c r="F25" i="23"/>
  <c r="F26" i="23"/>
  <c r="F27" i="23"/>
  <c r="E11" i="23"/>
  <c r="F11" i="23" s="1"/>
  <c r="E12" i="23"/>
  <c r="F12" i="23" s="1"/>
  <c r="E14" i="23"/>
  <c r="F14" i="23" s="1"/>
  <c r="E15" i="23"/>
  <c r="F15" i="23" s="1"/>
  <c r="E16" i="23"/>
  <c r="F16" i="23" s="1"/>
  <c r="E17" i="23"/>
  <c r="F17" i="23" s="1"/>
  <c r="E18" i="23"/>
  <c r="F18" i="23" s="1"/>
  <c r="E19" i="23"/>
  <c r="F19" i="23" s="1"/>
  <c r="E21" i="23"/>
  <c r="F21" i="23" s="1"/>
  <c r="E22" i="23"/>
  <c r="F22" i="23" s="1"/>
  <c r="E23" i="23"/>
  <c r="F23" i="23" s="1"/>
  <c r="E24" i="23"/>
  <c r="F24" i="23" s="1"/>
  <c r="E25" i="23"/>
  <c r="E26" i="23"/>
  <c r="E27" i="23"/>
  <c r="E29" i="23"/>
  <c r="F29" i="23" s="1"/>
  <c r="E30" i="23"/>
  <c r="F30" i="23" s="1"/>
  <c r="E31" i="23"/>
  <c r="F31" i="23" s="1"/>
  <c r="E32" i="23"/>
  <c r="F32" i="23" s="1"/>
  <c r="E33" i="23"/>
  <c r="F33" i="23" s="1"/>
  <c r="E34" i="23"/>
  <c r="F34" i="23" s="1"/>
  <c r="E35" i="23"/>
  <c r="F35" i="23" s="1"/>
  <c r="E37" i="23"/>
  <c r="F37" i="23" s="1"/>
  <c r="E38" i="23"/>
  <c r="F38" i="23" s="1"/>
  <c r="E39" i="23"/>
  <c r="F39" i="23" s="1"/>
  <c r="E40" i="23"/>
  <c r="F40" i="23" s="1"/>
  <c r="E8" i="23"/>
  <c r="F8" i="23" s="1"/>
  <c r="E9" i="23"/>
  <c r="F9" i="23" s="1"/>
  <c r="E10" i="23"/>
  <c r="F10" i="23" s="1"/>
  <c r="E7" i="23"/>
  <c r="K51" i="28"/>
  <c r="L51" i="28" s="1"/>
  <c r="H51" i="28"/>
  <c r="I51" i="28" s="1"/>
  <c r="E51" i="28"/>
  <c r="F51" i="28" s="1"/>
  <c r="K50" i="28"/>
  <c r="L50" i="28" s="1"/>
  <c r="H50" i="28"/>
  <c r="I50" i="28" s="1"/>
  <c r="E50" i="28"/>
  <c r="F50" i="28" s="1"/>
  <c r="K49" i="28"/>
  <c r="L49" i="28" s="1"/>
  <c r="H49" i="28"/>
  <c r="I49" i="28" s="1"/>
  <c r="E49" i="28"/>
  <c r="F49" i="28" s="1"/>
  <c r="K48" i="28"/>
  <c r="L48" i="28" s="1"/>
  <c r="H48" i="28"/>
  <c r="I48" i="28" s="1"/>
  <c r="E48" i="28"/>
  <c r="F48" i="28" s="1"/>
  <c r="K46" i="28"/>
  <c r="L46" i="28" s="1"/>
  <c r="H46" i="28"/>
  <c r="I46" i="28" s="1"/>
  <c r="E46" i="28"/>
  <c r="F46" i="28" s="1"/>
  <c r="K45" i="28"/>
  <c r="L45" i="28" s="1"/>
  <c r="H45" i="28"/>
  <c r="I45" i="28" s="1"/>
  <c r="E45" i="28"/>
  <c r="F45" i="28" s="1"/>
  <c r="K44" i="28"/>
  <c r="L44" i="28" s="1"/>
  <c r="H44" i="28"/>
  <c r="I44" i="28" s="1"/>
  <c r="E44" i="28"/>
  <c r="F44" i="28" s="1"/>
  <c r="K43" i="28"/>
  <c r="L43" i="28" s="1"/>
  <c r="H43" i="28"/>
  <c r="I43" i="28" s="1"/>
  <c r="E43" i="28"/>
  <c r="F43" i="28" s="1"/>
  <c r="K42" i="28"/>
  <c r="L42" i="28" s="1"/>
  <c r="H42" i="28"/>
  <c r="I42" i="28" s="1"/>
  <c r="E42" i="28"/>
  <c r="F42" i="28" s="1"/>
  <c r="K41" i="28"/>
  <c r="L41" i="28" s="1"/>
  <c r="H41" i="28"/>
  <c r="I41" i="28" s="1"/>
  <c r="E41" i="28"/>
  <c r="F41" i="28" s="1"/>
  <c r="K40" i="28"/>
  <c r="L40" i="28" s="1"/>
  <c r="H40" i="28"/>
  <c r="I40" i="28" s="1"/>
  <c r="E40" i="28"/>
  <c r="F40" i="28" s="1"/>
  <c r="K39" i="28"/>
  <c r="L39" i="28" s="1"/>
  <c r="H39" i="28"/>
  <c r="I39" i="28" s="1"/>
  <c r="E39" i="28"/>
  <c r="F39" i="28" s="1"/>
  <c r="K38" i="28"/>
  <c r="L38" i="28" s="1"/>
  <c r="H38" i="28"/>
  <c r="I38" i="28" s="1"/>
  <c r="E38" i="28"/>
  <c r="F38" i="28" s="1"/>
  <c r="K36" i="28"/>
  <c r="L36" i="28" s="1"/>
  <c r="H36" i="28"/>
  <c r="I36" i="28" s="1"/>
  <c r="E36" i="28"/>
  <c r="F36" i="28" s="1"/>
  <c r="K35" i="28"/>
  <c r="L35" i="28" s="1"/>
  <c r="H35" i="28"/>
  <c r="I35" i="28" s="1"/>
  <c r="E35" i="28"/>
  <c r="F35" i="28" s="1"/>
  <c r="K34" i="28"/>
  <c r="L34" i="28" s="1"/>
  <c r="H34" i="28"/>
  <c r="I34" i="28" s="1"/>
  <c r="E34" i="28"/>
  <c r="F34" i="28" s="1"/>
  <c r="K33" i="28"/>
  <c r="L33" i="28" s="1"/>
  <c r="H33" i="28"/>
  <c r="I33" i="28" s="1"/>
  <c r="E33" i="28"/>
  <c r="F33" i="28" s="1"/>
  <c r="K31" i="28"/>
  <c r="L31" i="28" s="1"/>
  <c r="H31" i="28"/>
  <c r="I31" i="28" s="1"/>
  <c r="E31" i="28"/>
  <c r="F31" i="28" s="1"/>
  <c r="K30" i="28"/>
  <c r="L30" i="28" s="1"/>
  <c r="H30" i="28"/>
  <c r="I30" i="28" s="1"/>
  <c r="E30" i="28"/>
  <c r="F30" i="28" s="1"/>
  <c r="K29" i="28"/>
  <c r="L29" i="28" s="1"/>
  <c r="H29" i="28"/>
  <c r="I29" i="28" s="1"/>
  <c r="E29" i="28"/>
  <c r="F29" i="28" s="1"/>
  <c r="K28" i="28"/>
  <c r="L28" i="28" s="1"/>
  <c r="H28" i="28"/>
  <c r="I28" i="28" s="1"/>
  <c r="E28" i="28"/>
  <c r="F28" i="28" s="1"/>
  <c r="K27" i="28"/>
  <c r="L27" i="28" s="1"/>
  <c r="H27" i="28"/>
  <c r="I27" i="28" s="1"/>
  <c r="E27" i="28"/>
  <c r="F27" i="28" s="1"/>
  <c r="K26" i="28"/>
  <c r="L26" i="28" s="1"/>
  <c r="H26" i="28"/>
  <c r="I26" i="28" s="1"/>
  <c r="E26" i="28"/>
  <c r="F26" i="28" s="1"/>
  <c r="K24" i="28"/>
  <c r="L24" i="28" s="1"/>
  <c r="H24" i="28"/>
  <c r="I24" i="28" s="1"/>
  <c r="E24" i="28"/>
  <c r="F24" i="28" s="1"/>
  <c r="K23" i="28"/>
  <c r="L23" i="28" s="1"/>
  <c r="H23" i="28"/>
  <c r="I23" i="28" s="1"/>
  <c r="E23" i="28"/>
  <c r="F23" i="28" s="1"/>
  <c r="K22" i="28"/>
  <c r="L22" i="28" s="1"/>
  <c r="H22" i="28"/>
  <c r="I22" i="28" s="1"/>
  <c r="E22" i="28"/>
  <c r="F22" i="28" s="1"/>
  <c r="K21" i="28"/>
  <c r="L21" i="28" s="1"/>
  <c r="H21" i="28"/>
  <c r="I21" i="28" s="1"/>
  <c r="E21" i="28"/>
  <c r="F21" i="28" s="1"/>
  <c r="K20" i="28"/>
  <c r="L20" i="28" s="1"/>
  <c r="H20" i="28"/>
  <c r="I20" i="28" s="1"/>
  <c r="E20" i="28"/>
  <c r="F20" i="28" s="1"/>
  <c r="K18" i="28"/>
  <c r="L18" i="28" s="1"/>
  <c r="H18" i="28"/>
  <c r="I18" i="28" s="1"/>
  <c r="E18" i="28"/>
  <c r="F18" i="28" s="1"/>
  <c r="K17" i="28"/>
  <c r="L17" i="28" s="1"/>
  <c r="H17" i="28"/>
  <c r="I17" i="28" s="1"/>
  <c r="E17" i="28"/>
  <c r="F17" i="28" s="1"/>
  <c r="K16" i="28"/>
  <c r="L16" i="28" s="1"/>
  <c r="H16" i="28"/>
  <c r="I16" i="28" s="1"/>
  <c r="E16" i="28"/>
  <c r="F16" i="28" s="1"/>
  <c r="K15" i="28"/>
  <c r="L15" i="28" s="1"/>
  <c r="H15" i="28"/>
  <c r="I15" i="28" s="1"/>
  <c r="E15" i="28"/>
  <c r="F15" i="28" s="1"/>
  <c r="K14" i="28"/>
  <c r="L14" i="28" s="1"/>
  <c r="H14" i="28"/>
  <c r="I14" i="28" s="1"/>
  <c r="E14" i="28"/>
  <c r="F14" i="28" s="1"/>
  <c r="K13" i="28"/>
  <c r="L13" i="28" s="1"/>
  <c r="H13" i="28"/>
  <c r="I13" i="28" s="1"/>
  <c r="E13" i="28"/>
  <c r="F13" i="28" s="1"/>
  <c r="K12" i="28"/>
  <c r="L12" i="28" s="1"/>
  <c r="H12" i="28"/>
  <c r="I12" i="28" s="1"/>
  <c r="E12" i="28"/>
  <c r="F12" i="28" s="1"/>
  <c r="K10" i="28"/>
  <c r="L10" i="28" s="1"/>
  <c r="H10" i="28"/>
  <c r="I10" i="28" s="1"/>
  <c r="E10" i="28"/>
  <c r="F10" i="28" s="1"/>
  <c r="K9" i="28"/>
  <c r="L9" i="28" s="1"/>
  <c r="H9" i="28"/>
  <c r="I9" i="28" s="1"/>
  <c r="E9" i="28"/>
  <c r="F9" i="28" s="1"/>
  <c r="K8" i="28"/>
  <c r="L8" i="28" s="1"/>
  <c r="H8" i="28"/>
  <c r="I8" i="28" s="1"/>
  <c r="E8" i="28"/>
  <c r="F8" i="28" s="1"/>
  <c r="I19" i="28" l="1"/>
  <c r="I7" i="28"/>
  <c r="L7" i="28"/>
  <c r="F37" i="28"/>
  <c r="L19" i="28"/>
  <c r="I37" i="28"/>
  <c r="F19" i="28"/>
  <c r="F36" i="23"/>
  <c r="F13" i="23"/>
  <c r="F28" i="23"/>
  <c r="F20" i="23"/>
  <c r="L37" i="28"/>
  <c r="I11" i="28"/>
  <c r="L32" i="28"/>
  <c r="F47" i="28"/>
  <c r="L11" i="28"/>
  <c r="L25" i="28"/>
  <c r="I47" i="28"/>
  <c r="L47" i="28"/>
  <c r="F25" i="28"/>
  <c r="I25" i="28"/>
  <c r="F11" i="28"/>
  <c r="F32" i="28"/>
  <c r="I32" i="28"/>
  <c r="F7" i="28"/>
  <c r="L6" i="28" l="1"/>
  <c r="I6" i="28"/>
  <c r="L5" i="28"/>
  <c r="F6" i="28"/>
  <c r="F5" i="28" s="1"/>
  <c r="I5" i="28"/>
  <c r="F32" i="22" l="1"/>
  <c r="F48" i="22" l="1"/>
  <c r="F47" i="22"/>
  <c r="F46" i="22"/>
  <c r="F45" i="22"/>
  <c r="F35" i="22"/>
  <c r="F34" i="22"/>
  <c r="F33" i="22"/>
  <c r="F31" i="22"/>
  <c r="F30" i="22"/>
  <c r="F29" i="22"/>
  <c r="F27" i="22"/>
  <c r="F26" i="22"/>
  <c r="F25" i="22"/>
  <c r="F24" i="22"/>
  <c r="F23" i="22"/>
  <c r="F43" i="22"/>
  <c r="F42" i="22"/>
  <c r="F41" i="22"/>
  <c r="F40" i="22"/>
  <c r="F39" i="22"/>
  <c r="F38" i="22"/>
  <c r="F37" i="22"/>
  <c r="F21" i="22"/>
  <c r="F20" i="22"/>
  <c r="F19" i="22"/>
  <c r="F18" i="22"/>
  <c r="F17" i="22"/>
  <c r="F16" i="22"/>
  <c r="F15" i="22"/>
  <c r="F14" i="22"/>
  <c r="F13" i="22"/>
  <c r="F12" i="22"/>
  <c r="F11" i="22"/>
  <c r="F10" i="22"/>
  <c r="F9" i="22"/>
  <c r="F22" i="22" l="1"/>
  <c r="F44" i="22"/>
  <c r="F28" i="22"/>
  <c r="F36" i="22"/>
  <c r="F7" i="23" l="1"/>
  <c r="F6" i="23" s="1"/>
  <c r="F5" i="23" s="1"/>
  <c r="F8" i="22" l="1"/>
  <c r="F7" i="22" s="1"/>
  <c r="F6" i="2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<sst xmlns="http://schemas.openxmlformats.org/spreadsheetml/2006/main" count="413" uniqueCount="283">
  <si>
    <t>Gammaknife</t>
  </si>
  <si>
    <t>Radioonkologie</t>
  </si>
  <si>
    <t>IORT</t>
  </si>
  <si>
    <t>Hyperthermie</t>
  </si>
  <si>
    <t>Anmerkungen</t>
  </si>
  <si>
    <t>Nuklearmedizin</t>
  </si>
  <si>
    <t>Planare Gammakamera</t>
  </si>
  <si>
    <t>—</t>
  </si>
  <si>
    <t>SPECT-Systeme</t>
  </si>
  <si>
    <t>SPECT/CT oder PET/CT</t>
  </si>
  <si>
    <t>Gilt für das gesamte System, einschließlich CT inkl. Qualitätskontrolle der zugehörigen Bildanzeigegeräte.</t>
  </si>
  <si>
    <t>PET/MR</t>
  </si>
  <si>
    <t>Sicherheitsaspekte der MR sind nicht enthalten. Beinhaltet die Qualitätskontrolle der zugehörigen Bildanzeigegeräte.</t>
  </si>
  <si>
    <t>Zyklotron</t>
  </si>
  <si>
    <t xml:space="preserve">Beinhaltet medizinphysikalische Aufgaben im Zusammenhang mit der Radio-pharmazie der betreuten Abteilungen. Anpassung nötig wenn zusätzlich  externe Einrichtungen betreut werden (z. B. Lieferung von Radioisotopen) oder bei  Beteiligung an  relevanter Forschung </t>
  </si>
  <si>
    <t>z.B.: Schilddrüsensonden, Aktivimeter, Gammasonden, Gammazähler, spezielle Isotopengeneratoren</t>
  </si>
  <si>
    <t>Diagnostische und interventionelle Radiologie</t>
  </si>
  <si>
    <t>CT-Scanner</t>
  </si>
  <si>
    <t>Stationäre Röntgeneinheit</t>
  </si>
  <si>
    <t>Panorama-Zahnfilm- und CBCT-Einheiten sind hier enthalten. Digitale Detektoren werden separat gezählt, falls zutreffend</t>
  </si>
  <si>
    <t>Mammographieeinheit</t>
  </si>
  <si>
    <t>für analoge und digitale Einheiten, auch für Biopsie und Tomosynthese</t>
  </si>
  <si>
    <t>Einheiten für Röntgenbiopsieanalysen</t>
  </si>
  <si>
    <t>Durchleuchtungseinheit</t>
  </si>
  <si>
    <t>stationäre und mobile C-Bogen-Einheiten für  Durchleuchtung</t>
  </si>
  <si>
    <t>Interventionelle Durchleuchtungseinheit</t>
  </si>
  <si>
    <t>stationäre und mobile Einheiten für interventionelle Verfahren</t>
  </si>
  <si>
    <t>Tragbare/mobile Röntgeneinheit</t>
  </si>
  <si>
    <t>Digitale Detektoren werden separat gezählt, falls zutreffend</t>
  </si>
  <si>
    <t>Gilt nur für primäre Befundungsstationen</t>
  </si>
  <si>
    <t>Magnetresonanztomograph</t>
  </si>
  <si>
    <t>Sicherheitsaufgaben sind hier nicht enthalten</t>
  </si>
  <si>
    <t>Ultraschalleinheit</t>
  </si>
  <si>
    <t>Beinhaltet alle klinisch verwendeten Sonden</t>
  </si>
  <si>
    <t>Lese- und Druckgeräte</t>
  </si>
  <si>
    <t>für  Computerradiographie-Reader und Laserdrucker</t>
  </si>
  <si>
    <t>z.B. Blutproben, Schilddrüsenaufnahmen, Sentinel-Lymphknoten-Mapping</t>
  </si>
  <si>
    <t>Bildgebende Verfahren einschließlich planar, SPECT(/CT), PET/CT</t>
  </si>
  <si>
    <t>Dosisabschätzung und Dokumentation der Ergebnisse</t>
  </si>
  <si>
    <t>Planare Untersuchungen (Röntgen, Durchleuchtung, Mammographie, etc.) (pro 1000 Verfahren)</t>
  </si>
  <si>
    <t>inklusive Dokumentaion und  Berichterstattung der Ergebnisse</t>
  </si>
  <si>
    <t>Beinhaltet Dosisbewertung und Berichterstattung der Ergebnisse</t>
  </si>
  <si>
    <t>Beinhaltet nur die strahlenschutzbezogenen Tätigkeiten, die mit dem Betrieb eines Zyklotrons verbunden sind</t>
  </si>
  <si>
    <t>Bettenstation für Radionuklidtherapie</t>
  </si>
  <si>
    <t>Anzahl der überwachten Mitarbeiter*innen</t>
  </si>
  <si>
    <t>Umfasst das Vorfallmanagement (z. B. bei persönlicher Kontamination) oder im Falle einer berufsbedingten Dosis, die einen definierten Grenzwert überschreitet.</t>
  </si>
  <si>
    <t>Beispiele: Berichte über die kumulierten Dosen oder die Bewertung der Fetaldosis bei schwangeren Arbeitnehmerinnen.</t>
  </si>
  <si>
    <t>Dienstleistungsbezogene Faktoren</t>
  </si>
  <si>
    <t>Bewertung typischer Dosen und verabreichter Aktivitäten bei Standarduntersuchungen für eine mittelgroße Abteilung. Vergleich mit diagnostischen Referenzwerten.</t>
  </si>
  <si>
    <t>für  eine Einheit mittlerer Komplexität.</t>
  </si>
  <si>
    <t xml:space="preserve">für  eine Einheit mittlerer Komplexität: Einschließlich Inbetriebnahme und Entwicklung von Basiswerten für die Qualitätssicherung. </t>
  </si>
  <si>
    <t>Strahlenschutzberatung für neue Installationen (pro Raum)</t>
  </si>
  <si>
    <t>Einschließlich Abschirmungsberechnung und Unterstützung beim  Bewilligungsverfahren für eine durchschnittliche Installation.</t>
  </si>
  <si>
    <t>Entwicklung von Testprotokollen für Geräte, einschließlich zugehöriger Softwareentwicklung.</t>
  </si>
  <si>
    <t>Ausbildungsbezogene Faktoren</t>
  </si>
  <si>
    <t>Radiologie</t>
  </si>
  <si>
    <t xml:space="preserve">Erforderliche berufliche Fortbildung pro MP </t>
  </si>
  <si>
    <t xml:space="preserve">Strahlenschutzberatung für Neuinstallationen </t>
  </si>
  <si>
    <t xml:space="preserve">Implementierung neuer Techniken </t>
  </si>
  <si>
    <t>Schulung von Gesundheitsfachkräften (einschließlich Durchführung und Vorbereitung). Pro Vortragsstunde zwei Stunden Vorbereitung</t>
  </si>
  <si>
    <t xml:space="preserve">Geräteabhängige Faktoren </t>
  </si>
  <si>
    <t xml:space="preserve">klein: (Linacs 1-3 ohne Brachy) </t>
  </si>
  <si>
    <t xml:space="preserve">mittel: (Linacs 4-5) </t>
  </si>
  <si>
    <t>IT</t>
  </si>
  <si>
    <t>Parameter MP</t>
  </si>
  <si>
    <t>Parameter IT</t>
  </si>
  <si>
    <t>MP Vollzeit</t>
  </si>
  <si>
    <t>Erläuterungen zum neuen Arbeitsblatt für die personelle Bedarfsplanung für MP, Technik, IT in Radioonkologien</t>
  </si>
  <si>
    <t>Eingabefaktor:</t>
  </si>
  <si>
    <t>Strahlenschutzbezogene Faktoren und Gerätesicherheit</t>
  </si>
  <si>
    <t>Administrationsaufgaben wie z.B. Besprechungen, Dienstplanung, Personalführung etc.; pauschal abgerechnet über die Abteilungsgröße</t>
  </si>
  <si>
    <t>Bei aufrechtem QM-System oder RM-System = 1, QM und RM = 2, sofern MP maßgeblich an der Umsetzung von QM/RM beteiligt sind;</t>
  </si>
  <si>
    <t>Maßnahmen zur Beschaffung und Instandhaltung der Dosimetrieausstattung (Eichung, Austausch, Funktionskontrolle etc.); pauschal abgerechnet über die Abteilungsgröße</t>
  </si>
  <si>
    <t>Maßnahmen zur Betreuung von ROKIS (Konfiguration, Userverwaltung, Upgrades, Schulungen, Funktionsprüfungen etc.), pauschal abgerechnet über die Abteilungsgröße</t>
  </si>
  <si>
    <t>Erläuterung</t>
  </si>
  <si>
    <t>Bei geräteabhängigen Faktoren setzen Sie bitte auch anteilsmäßig reduzierte Faktoren nach Ihrer Einschätzung ein. z.B.: Planungssystem, gesamter Funktionsumfang: Faktor = 1; Planungssystem mit eingeschränktem Funktionsumfang (z.B. Stereotaxie, Brachy): Faktor = 0.6 (nach eigener, begründeter Einschätzung des Anwenders).</t>
  </si>
  <si>
    <t>Anzahl der MP</t>
  </si>
  <si>
    <t>unter der Annahme von 30 Stunden pro Jahr, die durch Teilnahme an Kongressen, Workshops… erbracht werden (=150h in 5 Jahren)</t>
  </si>
  <si>
    <t>Fortbildungen pro MP</t>
  </si>
  <si>
    <t>Durchführung von Schulungen</t>
  </si>
  <si>
    <t>Schulung von Gesundheitsfachkräften (einschließlich Durchführung und Vorbereitung) z.B: für Strahlenschutz, Einführung neuer Geräte, neuer Techniken...</t>
  </si>
  <si>
    <t>Dieser Faktor umfasst alle Aufgaben im Zusammenhang mit dem Strahlenschutz, die im weiteren nicht explizit aufgelistet sind. Hier ist nur der Faktor zur Beschreibung der Abteilungsgröße einzugeben. (§61 Vorbereitung, Arbeitsanweisungen…)</t>
  </si>
  <si>
    <t>Aufgaben im Zusammenhang mit der regelmäßigen Kontrolle und Bewertung der Dosimeterauswertungen.</t>
  </si>
  <si>
    <t>Mitwirkung am Beschaffungsprozess (Spezifikation, Ausschreibung, Bewertung und Vergabe); Richtwerte: Linac, HDR, CT: Faktor = 1; Orthovolt, raumfeste IGRT Systeme: Faktor = 0.3 - Zeitauwand nach Ermessen</t>
  </si>
  <si>
    <t>Vollständige Abnahmeprüfungen: Faktor = 1; Teilabnahmeprüfungen entsprechend kleiner, z.B. Faktor = 0.5 (gilt für Großgeräte und Planungssysteme)</t>
  </si>
  <si>
    <t>Mitwirkung bei der Umsetzung der strahlenschutzrechtlichen Aufgaben für Errichtung und Betrieb (Großgeräte)</t>
  </si>
  <si>
    <t>Implementierung (Konzept, Schulung, QA, RM etc) einer neuen Behandlungstechnik, wie z.B. Faktor für Stereotaxie, SBRT, oART =1, 4DCT, IGRT = 0.5</t>
  </si>
  <si>
    <t>Maßnahmen zu Betreuung der therapieassoziierten IT-Systeme (Autoconturierung, e-PROM, QA-Datenbanken etc.): Beschaffung, Konfiguration, Schulung, Nutzerverwaltung, Upgrades, Qualitätskontrollen etc.</t>
  </si>
  <si>
    <t>weitere Fortbildungsmaßnahmen pro MP (z.B. Brandschutz, in House Training, Strahlenschutz, Hygiene, Einschulungen, Notfallübungen)</t>
  </si>
  <si>
    <t>In vivo Dosimetrie</t>
  </si>
  <si>
    <t>TLD, Dioden (zB. Bei TBI, Ganzhaut, Schrittmacher..)</t>
  </si>
  <si>
    <t>Anzahl</t>
  </si>
  <si>
    <t>Anzahl der MV Geräte</t>
  </si>
  <si>
    <t xml:space="preserve">Linearbeschleuniger Anlagen </t>
  </si>
  <si>
    <t>Planungssysteme (Teletherapie und andere Therapiegeräte)</t>
  </si>
  <si>
    <t>Anzahl der Systeme</t>
  </si>
  <si>
    <t>Orthovolt</t>
  </si>
  <si>
    <t>Brachytherapie</t>
  </si>
  <si>
    <t>Anzahl (Anlagen+Seeds)</t>
  </si>
  <si>
    <t>Einheit</t>
  </si>
  <si>
    <t>CT Simulatoren</t>
  </si>
  <si>
    <t>integrierte IGRT Systeme</t>
  </si>
  <si>
    <t>Abteilungsspezifische Faktoren</t>
  </si>
  <si>
    <t>MR Sicherheit</t>
  </si>
  <si>
    <t>Administration und Überprüfung der Personendosimetrie</t>
  </si>
  <si>
    <t>Bewertung komplexer Strahlenexpositionsvorfälle, sowie Risikoberwertung</t>
  </si>
  <si>
    <t xml:space="preserve">Gerätespezifikation und Bewertung </t>
  </si>
  <si>
    <t xml:space="preserve">Abnahmeprüfung / Teilabnahmeprüfung </t>
  </si>
  <si>
    <t>Betreuung Dosimetrieausstattung</t>
  </si>
  <si>
    <t>Administration</t>
  </si>
  <si>
    <t>Abteilungsgröße: klein-mittel-groß</t>
  </si>
  <si>
    <t>Onkologie- Infomationssystem</t>
  </si>
  <si>
    <t>Gating/Trackingsysteme</t>
  </si>
  <si>
    <t>Plan QA</t>
  </si>
  <si>
    <t>Alle Bestrahlungstechniken, die eine standardisierte Abfolge haben und Verschreibungsdosen &lt; gleich 5.5 Gy. Sowohl 3D als auch VMAT/IMRT. Bsp: Mamma, Prostata, HNO, Becken, Knochenmetastasen; Brachytherapie komplex: Cervix, Prostata. Nur von MP gerechnete.</t>
  </si>
  <si>
    <t>Bestrahlungsplan mit Standardtechnik Basis 3h</t>
  </si>
  <si>
    <t>Bestrahlungsplan mit Spezialtechnik Basis 6h</t>
  </si>
  <si>
    <t xml:space="preserve">Bestrahlungsplan für Brachytherapie Basis 2h </t>
  </si>
  <si>
    <t>Bestrahlungstechniken, die Dosisverschreibungen über 5.5 Gy haben mit kleinen Margins. Bsp: SRS, SBRT. Weiters komplexe Bestrahlungstechniken (Craniospinale, Ganzhaut. Adaptiv…). Nur von MP gerechnete.</t>
  </si>
  <si>
    <t>alle Bestrahlungspläne, die vom MP auf einem individuellen Bilddatensatz gerechnet wurde. Nur von MP gerechnete.</t>
  </si>
  <si>
    <t>groß: (Linacs &gt;5)</t>
  </si>
  <si>
    <t>groß: (Linacs &gt;4 + (Brachy oder IORT))</t>
  </si>
  <si>
    <t>Beurteilung der Abteilungsgrößen:      klein-mittel-groß</t>
  </si>
  <si>
    <t>Der vorliegende Reiter (ÖGMP Radioonkologie Bedarfsplan) dient  als erste Berechnungsliste, mittels derer der MP-Bedarf abgeschätzt werden soll.</t>
  </si>
  <si>
    <t>mittlere Zeit, die am Beschleuniger die Überwachung einer komplexen Technik, Einstellung oder die Beiziehung eines MP erfordert. Inklusive Orthovolt und Brachytherapie</t>
  </si>
  <si>
    <t>Jahresarbeitszeit in Stunden pro MP. 1611=(250Arbeitstage-10Krankenstandstage-28Urlaubstage)*38Stunden/5Arbeitstage</t>
  </si>
  <si>
    <t>MP Stunden</t>
  </si>
  <si>
    <t>IT Stunden</t>
  </si>
  <si>
    <t>davon stereotaxiefähige Geräte</t>
  </si>
  <si>
    <t>davon adaptive Geräte</t>
  </si>
  <si>
    <t>Anzahl der Systeme für zeitaufgelöste / 4D Radiotherapie mittles Tracking, Gating oder Tiefer Inspiration, zB. Anzahl der Oberflächenscanner an Linac, CT, Therapievorbereitungsraum (falls vorhanden) (zB. Spirometrie, optische Syteme..)</t>
  </si>
  <si>
    <t>Anzahl der vorort MRT Scanner für die Bestrahlungsplanung</t>
  </si>
  <si>
    <t>MR-Simulator</t>
  </si>
  <si>
    <t>Anzahl der Ultraschalleinheiten</t>
  </si>
  <si>
    <t>Anzahl der Röntgentherapieanlagen</t>
  </si>
  <si>
    <t>Anzahl der Afterloader Anlagen. Bei der Verwendung von Seeds für permanent Implantationen können diese als System mit Faktor = 1 addiert werden.</t>
  </si>
  <si>
    <t xml:space="preserve">Anzahl der Anlagen (Linearbeschleuniger=1, Röntgentherapie oder Afterlaoder= 0.5) </t>
  </si>
  <si>
    <t>Anzahl der Hyperthermie Anlagen (Tiefentherapie=1, Oberflächentherapie= 0.2)</t>
  </si>
  <si>
    <t>Gesamtanzahl der Linearbeschleuniger, Cyberknife</t>
  </si>
  <si>
    <t xml:space="preserve">Sonstige Geräte </t>
  </si>
  <si>
    <t xml:space="preserve">Verfahren ohne Bilddaten </t>
  </si>
  <si>
    <t>Anzahl /Jahr</t>
  </si>
  <si>
    <t xml:space="preserve">Komplexe Radionuklidtherapie (z. B. 131I mIBG (Metaiodobenzylguanidin), 177Lu, 90Y) </t>
  </si>
  <si>
    <t>Risikobewertung bei schwangeren oder stillenden Patientinnen</t>
  </si>
  <si>
    <t xml:space="preserve">Durchführung von Schulungen </t>
  </si>
  <si>
    <t xml:space="preserve">MR Sicherheit </t>
  </si>
  <si>
    <t xml:space="preserve">Überprüfung der Personendosimetrie </t>
  </si>
  <si>
    <t>Sicherheitsmaßnahmen für MR-Geräte (Sicherheitstraining und Unterweisungen…)</t>
  </si>
  <si>
    <t xml:space="preserve">Gerätespezifikation und -bewertung </t>
  </si>
  <si>
    <t xml:space="preserve">Strahlenschutzberatung für neue Installationen </t>
  </si>
  <si>
    <t xml:space="preserve">Gilt für stationäre und mobile Scanner in der Radiologie und Strahlentherapie, nicht für  CBCT-Einheiten für Zahnmedizin und Angiographie </t>
  </si>
  <si>
    <t xml:space="preserve">Abteilungsspezifische Faktoren </t>
  </si>
  <si>
    <t xml:space="preserve">Bewertung komplexer Strahlenexpositionsvorfälle </t>
  </si>
  <si>
    <t xml:space="preserve">Risikobewertung für Mitarbeiter*innen </t>
  </si>
  <si>
    <t xml:space="preserve">Dosismanagement-Programm </t>
  </si>
  <si>
    <t xml:space="preserve">Qualitätsmanagement einschließlich klinischer Audits </t>
  </si>
  <si>
    <t xml:space="preserve">CT-Untersuchungen </t>
  </si>
  <si>
    <t xml:space="preserve">Computerradiographie-Detektoren </t>
  </si>
  <si>
    <t xml:space="preserve">Diagnostische Radiologiedetektoren </t>
  </si>
  <si>
    <t xml:space="preserve">Bildanzeigegerät </t>
  </si>
  <si>
    <t>Überprüfung der Personendosimetrie</t>
  </si>
  <si>
    <t>Bewertung komplexer Strahlenexpositionsvorfälle</t>
  </si>
  <si>
    <t>Risikobewertung für Mitarbeiter*innen</t>
  </si>
  <si>
    <t xml:space="preserve">Entwicklung von Testprotokollen </t>
  </si>
  <si>
    <t xml:space="preserve">Entwicklung und Überprüfung der Dokumentation zu Qualitätssicherung, Verfahren und zugehörigen Aufzeichnungen, Teilnahme an Qualitätssicherungs- und Sicherheitsausschüssen, Vorbereitung und Teilnahme an Audits und Akkreditierungsprozessen. </t>
  </si>
  <si>
    <t>Abteilungsspezifische Faktoren für interventionelle Radiologie (Katheterlabor)</t>
  </si>
  <si>
    <t>Abteilungsspezifische Faktoren diagnostische Radiologie</t>
  </si>
  <si>
    <t>Qualitätsmanagement einschließlich klinischer Audits</t>
  </si>
  <si>
    <t xml:space="preserve">Risikobewertung für schwangere Patientinnen </t>
  </si>
  <si>
    <t xml:space="preserve">individuelle Dosimetrie für einzelne Patient*innen bei hochdosierten Verfahren (z. B. Hautdosen) </t>
  </si>
  <si>
    <t>Anzahl Abteilungen</t>
  </si>
  <si>
    <t>Gilt nur für eigenständige Organisationseinheiten für Medizinische Physik.z.B. für interne Besprechungen zu Budget, Planung von Aktivitäten und Personalangelegenheiten; ggf. Anpassung notwendig</t>
  </si>
  <si>
    <t>1= zutreffend</t>
  </si>
  <si>
    <t>Laserschutz</t>
  </si>
  <si>
    <t>1 = mittelgroße Klinik</t>
  </si>
  <si>
    <t>Bewertung typischer Dosen bei Standarduntersuchungen, Vergleich mit diagnostischen Referenzwerten. Ggf. Anpassung erforderlich nach Klinikgröße bzw. Abschätzung des Aufwands bei manueller Ermittlung</t>
  </si>
  <si>
    <t>gilt für eine Nuklearmedizin-Therapiebettenstation mit  2–4 Betten und Abklinganlage  ggf. Anpassung nötig</t>
  </si>
  <si>
    <t>DEXA: Dual-Energy-Röntgenabsorptiometrie</t>
  </si>
  <si>
    <t>Intraorales Dentalröntgen, DEXA Gerät</t>
  </si>
  <si>
    <t xml:space="preserve">Stationäre Radionuklidtherapien (z. B. 131I bei Schilddrüsenkarzinom) </t>
  </si>
  <si>
    <t xml:space="preserve">Ambulante Radionuklidtherapien (z. B. 131I bei Thyreotoxikose) </t>
  </si>
  <si>
    <t xml:space="preserve">Bildgebende Verfahren </t>
  </si>
  <si>
    <t>ÖGMP-Empfehlungen zum Personalbedarf von Medizinphysiker*innen 2026</t>
  </si>
  <si>
    <t>Medizinphysiker*innen</t>
  </si>
  <si>
    <t>Techniker*innen</t>
  </si>
  <si>
    <t>Eingabe</t>
  </si>
  <si>
    <t>Technik Stunden</t>
  </si>
  <si>
    <t>Parameter Technik</t>
  </si>
  <si>
    <t>Techniker*innen Vollzeit</t>
  </si>
  <si>
    <t>Klinik/Institut:</t>
  </si>
  <si>
    <t>FTE</t>
  </si>
  <si>
    <t>Anzahl der Linearbeschleuniger, die aufgrund ihrer mechanischen/geomerischen Genauigkeit kleinvolumige Hochpräzisions-RT ermöglichen und als solche einsatzbar sind</t>
  </si>
  <si>
    <t>Anzahl der Linearbschleuniger, die on-line adaptive Radiotherapie ermöglichen und als solche einsetzbar sind</t>
  </si>
  <si>
    <t>Anzahl der Therapieplanungssysteme (Teletherapie und Brachytherapie). Für CT basierte Sofware Lösungen für unabhängige Dosisberechung inkl Gamma-Index und DVH Analyse kann ein Faktor von 0.5 addiert werden.</t>
  </si>
  <si>
    <t>Anzahl der Planungssysteme, die über zusätzliche Inverse Module verfügen</t>
  </si>
  <si>
    <t>Anzahl der CT-Simulatoren. Planungs-Spiral CT Geräte haben den Faktor 1. Für Stand-alone C-Arm Systeme (z.B. für die Brachytherapie) kann ein Faktor von 0.5 verwendet werden.</t>
  </si>
  <si>
    <t>Anzahl der im Thereapieraum befindlichen röntgenbasierten Systeme für die Bildgeführte Radiotherapie  (kV Bildgebung + CBCT, Exactrac). Addition eines raumfesten (z.B. ExacTrack, X-ray) und gantryfixierten (übliche Cone Beam CT) Systems in einem Therapieraum möglich</t>
  </si>
  <si>
    <t>Anzahl der Gamma-Knife Anlagen</t>
  </si>
  <si>
    <t>Anzahl der Pläne</t>
  </si>
  <si>
    <t>Ist ein gemittelter Wert, der sowohl einer rein rechnerischen Planüberprüfung, als auch einer messtechnischen Überprüfung entspricht. Die angegebene Zeit stellt eine Mischung aus 90%iger rechnerischer Überprüfung und 10% Messung dar. Ein Bestrahlungsplan kann auch mehrere Zielvolumina enthalten, aber nur ein Isozentrum (gilt für Teletherapie)</t>
  </si>
  <si>
    <t>Anzahl der Fraktionen</t>
  </si>
  <si>
    <t>erforderliche Anwesenheit am Bestrahlungsgerät je Patient*in</t>
  </si>
  <si>
    <t>Anzahl der Patient*innen</t>
  </si>
  <si>
    <t>Anzahl der Geräte</t>
  </si>
  <si>
    <t>Sicherheitsmaßnahmen für MR-Geräte an der Abteilung. (Sicherheitstraining und Unterweisungen…)</t>
  </si>
  <si>
    <t>Zahl der Fälle</t>
  </si>
  <si>
    <t>Maßnahmen zur Analyse und Dokumentation einer (potentiellen oder tatsächlichen) unbeabsichtigten Strahlenexposition, wie z.B. Nachberechnung im TPS, Simulation am Phantom, Erstellung von Kompensationsplänen etc.; Fetaldosis - betrifft Personal und Patient*innen</t>
  </si>
  <si>
    <t>Zahl der Beschaffungen/ pro Jahr (Mittelwert über 10 Jahre)</t>
  </si>
  <si>
    <t>Zahl der Prüfungen/pro Jahr (Mittelwert)</t>
  </si>
  <si>
    <t>Zahl der Installationen/ pro Jahr (Mittelwert über 10 Jahre)</t>
  </si>
  <si>
    <t>Zahl der Techniken/ pro Jahr</t>
  </si>
  <si>
    <t>Zahl der zu betreuenden Softwaresysteme</t>
  </si>
  <si>
    <t>weitere Fortbildungsmaßnahmen pro MP (z.B. Brandschutz, in House Training, Strahlenschutz, Hygiene, Einschulungen, Notfallübungen), inklusive Auszubildende</t>
  </si>
  <si>
    <t>Zahl der Stunden (alle MP zusammen)</t>
  </si>
  <si>
    <t>Schulung von Gesundheitsfachkräften (einschließlich Durchführung und Vorbereitung) z.B: für Strahlenschutz, Einführung neuer Geräte, neuer Techniken…, inklusive Auszubildende</t>
  </si>
  <si>
    <t>Zahl der Auszubildenden</t>
  </si>
  <si>
    <t>Parameter</t>
  </si>
  <si>
    <t>Anzahl der Verfahren</t>
  </si>
  <si>
    <t>Anzahl der Berechnungen/ Jahr</t>
  </si>
  <si>
    <t>Anzahl der Stationen</t>
  </si>
  <si>
    <t>Anzahl der Fälle /Jahr (Mittelwert)</t>
  </si>
  <si>
    <t>Anzahl der Abteilungen</t>
  </si>
  <si>
    <t>wenn zutreffend dann 1, sonst 0</t>
  </si>
  <si>
    <t>Anzahl der Beschaffungen/Jahr (Mittelwert)</t>
  </si>
  <si>
    <t>Anzahl der Prüfungen/Jahr (Mittelwert)</t>
  </si>
  <si>
    <t>Anzahl der Installationen /Jahr (Mittelwert)</t>
  </si>
  <si>
    <t>Anzahl der Protokolle</t>
  </si>
  <si>
    <t>Jahresarbeitszeit in Stunden pro MP. 1611 = (250 Arbeitstage - 10 Krankenstandstage - 28 Urlaubstage)*38 Stunden / 5Arbeitstage, ggf. anpassen</t>
  </si>
  <si>
    <t>für eine  Nuklearmedizin-Einheit mit  vier großen Bildgebungssystemen GGf. Anpassung des Faktors nötig: Dieser Faktor umfasst alle Aufgaben im Zusammenhang mit dem Strahlenschutz, die im weiteren nicht explizit aufgelistet sind. (§61 Vorbereitung, Arbeitsanweisungen…)</t>
  </si>
  <si>
    <t>Zahl der Verfahren</t>
  </si>
  <si>
    <t>Zahl der Fälle/Jahr (Mittelwert)</t>
  </si>
  <si>
    <t>Anzahl der Scanner</t>
  </si>
  <si>
    <t>Zahl der Fälle pro Jahr</t>
  </si>
  <si>
    <t>Klinik / Institut:</t>
  </si>
  <si>
    <t>Zahl der Prüfungen/Jahr (Mittelwert)</t>
  </si>
  <si>
    <t>Anzahl der  Installationen /Jahr (Mittelwert)</t>
  </si>
  <si>
    <t>Anzahl der Platten</t>
  </si>
  <si>
    <t>Anzahl der Detektoren</t>
  </si>
  <si>
    <t>Anzahl der Paare</t>
  </si>
  <si>
    <t>Personalempfehlung</t>
  </si>
  <si>
    <t xml:space="preserve">Subsysteme zu Bestrahlungsanlagen </t>
  </si>
  <si>
    <t>Weitere Therapiegeräte</t>
  </si>
  <si>
    <t>Jahresarbeitszeit in Stunden/MP</t>
  </si>
  <si>
    <t>Bitte in die grünen Kästchen in der Spalte (Eingabe) die entsprechenden Daten eingeben.</t>
  </si>
  <si>
    <t xml:space="preserve">ÖGMP-Empfehlungen zum Personalbedarf von Medizinphysiker*innen 2026 </t>
  </si>
  <si>
    <t>Jahresarbeitszeit in Stunden pro MP. 1611 = (250 Arbeitstage - 10 Krankenstandstage - 28 Urlaubstage)*38 Stunden / 5 Arbeitstage, ggf. anpassen</t>
  </si>
  <si>
    <t>Anzahl/Jahr</t>
  </si>
  <si>
    <t>Einschließlich Abschirmungsberechnung und Unterstützung beim Bewilligungsverfahren für eine durchschnittliche Installation.</t>
  </si>
  <si>
    <t>MP: Medizinphysiker*in</t>
  </si>
  <si>
    <t>Bitte in die grünen Kästchen in der Spalte (Eingabe Klinik) die entsprechenden Daten eingeben.</t>
  </si>
  <si>
    <t>Synergieeffekte für größere Einrichtungen: Ab einer berechneten Anzahl von mehr als 4 MPs kann die darüber hinaus gehende Personenzahl mit einem Faktor von etwa 0,6 bis 0,8 gewichtet werden.</t>
  </si>
  <si>
    <t xml:space="preserve">Ausbildung zur/zum MP </t>
  </si>
  <si>
    <t>Erläuterungen zu den Arbeitsblättern für die personelle Bedarfsplanung für Medizinphysiker*innen für Nuklearmedizin und für diagnostische und interventionelle Radiologie</t>
  </si>
  <si>
    <r>
      <rPr>
        <b/>
        <sz val="14"/>
        <color theme="8" tint="-0.249977111117893"/>
        <rFont val="Arial"/>
        <family val="2"/>
      </rPr>
      <t>Befüllung</t>
    </r>
    <r>
      <rPr>
        <sz val="14"/>
        <color theme="8" tint="-0.249977111117893"/>
        <rFont val="Arial"/>
        <family val="2"/>
      </rPr>
      <t>:</t>
    </r>
  </si>
  <si>
    <r>
      <t xml:space="preserve">weitere Informationen: </t>
    </r>
    <r>
      <rPr>
        <b/>
        <sz val="10"/>
        <color theme="8" tint="-0.249977111117893"/>
        <rFont val="Arial"/>
        <family val="2"/>
      </rPr>
      <t>Begleittext MP Bedarfsplanung</t>
    </r>
  </si>
  <si>
    <t>Der ÖGMP Vorstand hat beschlossen, das 2018 erstellte Bedarfsplanungsblatt entsprechend den technischen Änderungen und Anforderungen an Medizinphysiker*innen neu zu erstellen.</t>
  </si>
  <si>
    <t>inverse  Option bei Planungssytemen</t>
  </si>
  <si>
    <t>Patient*innenabhängige Faktoren</t>
  </si>
  <si>
    <t xml:space="preserve">Qualitätsmanagement QM /Risikomanagement RM </t>
  </si>
  <si>
    <t>Faktor: QM+RM=2, RM=1</t>
  </si>
  <si>
    <t>Software/IT</t>
  </si>
  <si>
    <t>Die Berechnungsparameter wurden in Anlehnung an die IAEA erstellt ( IAEA 2018 Human Health Report 15).</t>
  </si>
  <si>
    <t>Die Bereiche Nuklearmedizin und Radiologie werden getrennt dargestellt.</t>
  </si>
  <si>
    <t>Bitte darauf achten, dass keine Doppelbefüllung von Tätigkeiten erfolgt (vor allem bei den dienstleistungsbezogenen und ausbildungsbezogenen Faktoren).</t>
  </si>
  <si>
    <t>Andere Berufsgruppen:</t>
  </si>
  <si>
    <r>
      <t xml:space="preserve">Angenommener Personalschlüssel: ca.  1:1, das heißt </t>
    </r>
    <r>
      <rPr>
        <b/>
        <sz val="11"/>
        <color theme="8" tint="-0.249977111117893"/>
        <rFont val="Arial"/>
        <family val="2"/>
      </rPr>
      <t>1</t>
    </r>
    <r>
      <rPr>
        <sz val="11"/>
        <color theme="8" tint="-0.249977111117893"/>
        <rFont val="Arial"/>
        <family val="2"/>
      </rPr>
      <t xml:space="preserve"> </t>
    </r>
    <r>
      <rPr>
        <b/>
        <sz val="11"/>
        <color theme="8" tint="-0.249977111117893"/>
        <rFont val="Arial"/>
        <family val="2"/>
      </rPr>
      <t>Techniker*in / IT-Spezialist*in pro MP</t>
    </r>
  </si>
  <si>
    <t>Jahresarbeitszeit: Der Vorgabewert von 1611 Stunden kann erforderlichenfalls modifizert werden (durch Überschreiben).</t>
  </si>
  <si>
    <t>Sollte man (alte) Geräte verwenden, deren technischer Aufwand deutlich von den aufgebotenen Stunden der Berechnung abweicht, können auch angepasst Zahlen verwendet werden, die das Stundenmaß der Tätigkeit abbilden.</t>
  </si>
  <si>
    <t>Bei seltener vorkommenden Tätigkeiten (z.B. Abnahmeprüfung, Gerätespezifikation, …) geben Sie bitte den mehrjährigen Durchschnitt ein, also z.B. 0.33, wenn durchschnittlich alle 3 Jahre ein Großgerät in Betrieb genommen wird.</t>
  </si>
  <si>
    <t>Ggf. könnte eine Mittelung über 10 Jahre sinnvoll sein (= Schätzung).</t>
  </si>
  <si>
    <t>Bei geräteabhängigen Faktoren setzen Sie bitte auch anteilsmäßig reduzierte Faktoren nach Ihrer Einschätzung ein, wenn z.B. andere Berufsgruppen Teile von Tätigkeiten durchführen.</t>
  </si>
  <si>
    <t>Die Berechnungsparameter wurden in Anlehnung an die IAEA erstellt.</t>
  </si>
  <si>
    <t>Sollte man (alte) Geräte verwenden, deren technischer Aufwand deutlich von den aufgebotenen Stunden der Berechnung abweicht, können auch angepasste Zahlen verwendet werden, die das Stundenmaß der Tätigkeit abbilden.</t>
  </si>
  <si>
    <t>Bei seltener vorkommenden Tätigkeiten (z.B. Abnahmeprüfung, Gerätespezifikation, ...) geben Sie bitte den mehrjährigen Durchschnitt ein, also z.B. 0.33, wenn durchschnittlich alle 3 Jahre ein Großgerät in Betrieb genommen wird.</t>
  </si>
  <si>
    <t>Für Patient*innendosimetrie und Strahlenschutz</t>
  </si>
  <si>
    <t>Ausbildungen zur Medizinphysikerin/zum Medizinphysiker</t>
  </si>
  <si>
    <r>
      <t>Interventionelle Radiologie- und Kardiol</t>
    </r>
    <r>
      <rPr>
        <sz val="12"/>
        <rFont val="Calibri"/>
        <family val="2"/>
        <scheme val="minor"/>
      </rPr>
      <t>ogie</t>
    </r>
  </si>
  <si>
    <t>Laserschutzbeauftragte*r: Überwachung des sicheren Betriebs, Unterweisung des Personals, Kontrolle der Schutzausrüstung, Faktor ggf. anpassen</t>
  </si>
  <si>
    <t>gilt für eine typische Radiologieabteilungseinheit mit aus 3 CT-Scannern und 10 Röntgenräumen. Ggf. Anpassung nötig</t>
  </si>
  <si>
    <t>gilt für eine Katheterlaboreinheit mit zwei interventionellen Räumen besteht. Ggf. Anpassung nötig</t>
  </si>
  <si>
    <t>1 oder 0</t>
  </si>
  <si>
    <t>Administration (in Abhängigkeit ob eigenständige Organisationseiheit)</t>
  </si>
  <si>
    <t>1: für eigenständige Organisationseinheit (Stabstelle, Institut,… für Medizinphysik), z.B. für interne Besprechungen zu Budget, Planung von Aktivitäten und Personalangelegenheiten.
0: in Radiologie und Nuklearmedizin der/dem Abteilungsleiter*in unterstellt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</si>
</sst>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"/>
    <numFmt numFmtId="166" formatCode="0.00000"/>
    <numFmt numFmtId="167" formatCode="0.000000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4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Arial"/>
      <family val="2"/>
    </font>
    <font>
      <b/>
      <sz val="36"/>
      <color theme="8" tint="-0.249977111117893"/>
      <name val="Calibri"/>
      <family val="2"/>
      <scheme val="minor"/>
    </font>
    <font>
      <sz val="1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1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b/>
      <sz val="10"/>
      <color theme="8" tint="-0.249977111117893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6ACA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63">
    <xf numFmtId="0" fontId="0" fillId="0" borderId="0" xfId="0"/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164" fontId="17" fillId="9" borderId="7" xfId="1" applyNumberFormat="1" applyFont="1" applyFill="1" applyBorder="1" applyAlignment="1">
      <alignment horizontal="center" vertical="center"/>
    </xf>
    <xf numFmtId="0" fontId="13" fillId="0" borderId="0" xfId="0" applyFont="1"/>
    <xf numFmtId="0" fontId="2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9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165" fontId="26" fillId="4" borderId="7" xfId="0" applyNumberFormat="1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vertical="center" wrapText="1"/>
    </xf>
    <xf numFmtId="0" fontId="28" fillId="9" borderId="7" xfId="0" applyFont="1" applyFill="1" applyBorder="1" applyAlignment="1">
      <alignment vertical="center" wrapText="1"/>
    </xf>
    <xf numFmtId="0" fontId="16" fillId="9" borderId="7" xfId="0" applyFont="1" applyFill="1" applyBorder="1" applyAlignment="1">
      <alignment horizontal="center" vertical="center" wrapText="1"/>
    </xf>
    <xf numFmtId="164" fontId="16" fillId="9" borderId="7" xfId="0" applyNumberFormat="1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wrapText="1"/>
    </xf>
    <xf numFmtId="164" fontId="6" fillId="9" borderId="7" xfId="0" applyNumberFormat="1" applyFont="1" applyFill="1" applyBorder="1" applyAlignment="1">
      <alignment horizontal="center" vertical="center" wrapText="1"/>
    </xf>
    <xf numFmtId="164" fontId="24" fillId="9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25" fillId="4" borderId="7" xfId="0" applyNumberFormat="1" applyFont="1" applyFill="1" applyBorder="1" applyAlignment="1">
      <alignment horizontal="center" vertical="center" wrapText="1"/>
    </xf>
    <xf numFmtId="0" fontId="24" fillId="9" borderId="7" xfId="0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30" fillId="0" borderId="0" xfId="0" applyFont="1"/>
    <xf numFmtId="0" fontId="11" fillId="0" borderId="7" xfId="0" applyFont="1" applyBorder="1" applyAlignment="1">
      <alignment vertical="center" wrapText="1"/>
    </xf>
    <xf numFmtId="164" fontId="13" fillId="0" borderId="0" xfId="0" applyNumberFormat="1" applyFont="1"/>
    <xf numFmtId="165" fontId="17" fillId="9" borderId="7" xfId="1" applyNumberFormat="1" applyFont="1" applyFill="1" applyBorder="1"/>
    <xf numFmtId="0" fontId="11" fillId="0" borderId="7" xfId="0" applyFont="1" applyBorder="1" applyAlignment="1">
      <alignment horizontal="center" vertical="center" wrapText="1"/>
    </xf>
    <xf numFmtId="165" fontId="31" fillId="9" borderId="7" xfId="1" applyNumberFormat="1" applyFont="1" applyFill="1" applyBorder="1" applyAlignment="1">
      <alignment horizontal="center" vertical="center"/>
    </xf>
    <xf numFmtId="164" fontId="31" fillId="9" borderId="7" xfId="1" applyNumberFormat="1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left" vertical="center" wrapText="1"/>
    </xf>
    <xf numFmtId="164" fontId="29" fillId="4" borderId="7" xfId="0" applyNumberFormat="1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vertical="center" wrapText="1"/>
    </xf>
    <xf numFmtId="164" fontId="18" fillId="10" borderId="7" xfId="0" applyNumberFormat="1" applyFont="1" applyFill="1" applyBorder="1" applyAlignment="1">
      <alignment horizontal="center" vertical="center"/>
    </xf>
    <xf numFmtId="164" fontId="11" fillId="10" borderId="7" xfId="0" applyNumberFormat="1" applyFont="1" applyFill="1" applyBorder="1" applyAlignment="1">
      <alignment horizontal="center" vertical="center"/>
    </xf>
    <xf numFmtId="165" fontId="11" fillId="10" borderId="7" xfId="0" applyNumberFormat="1" applyFont="1" applyFill="1" applyBorder="1" applyAlignment="1">
      <alignment horizontal="center" vertical="center"/>
    </xf>
    <xf numFmtId="165" fontId="18" fillId="10" borderId="7" xfId="0" applyNumberFormat="1" applyFont="1" applyFill="1" applyBorder="1" applyAlignment="1">
      <alignment horizontal="center" vertical="center"/>
    </xf>
    <xf numFmtId="0" fontId="13" fillId="10" borderId="7" xfId="0" applyFont="1" applyFill="1" applyBorder="1" applyAlignment="1">
      <alignment vertical="center" wrapText="1"/>
    </xf>
    <xf numFmtId="0" fontId="19" fillId="3" borderId="7" xfId="1" applyFont="1" applyFill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/>
    </xf>
    <xf numFmtId="164" fontId="13" fillId="0" borderId="7" xfId="0" applyNumberFormat="1" applyFont="1" applyBorder="1" applyAlignment="1">
      <alignment horizontal="center" vertical="center"/>
    </xf>
    <xf numFmtId="165" fontId="13" fillId="5" borderId="7" xfId="0" applyNumberFormat="1" applyFont="1" applyFill="1" applyBorder="1" applyAlignment="1">
      <alignment horizontal="center" vertical="center"/>
    </xf>
    <xf numFmtId="164" fontId="13" fillId="5" borderId="7" xfId="0" applyNumberFormat="1" applyFont="1" applyFill="1" applyBorder="1" applyAlignment="1">
      <alignment horizontal="center" vertical="center"/>
    </xf>
    <xf numFmtId="165" fontId="13" fillId="8" borderId="7" xfId="0" applyNumberFormat="1" applyFont="1" applyFill="1" applyBorder="1" applyAlignment="1">
      <alignment horizontal="center" vertical="center"/>
    </xf>
    <xf numFmtId="164" fontId="13" fillId="8" borderId="7" xfId="0" applyNumberFormat="1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vertical="center" wrapText="1"/>
    </xf>
    <xf numFmtId="165" fontId="17" fillId="10" borderId="7" xfId="1" applyNumberFormat="1" applyFont="1" applyFill="1" applyBorder="1" applyAlignment="1">
      <alignment horizontal="center" vertical="center"/>
    </xf>
    <xf numFmtId="165" fontId="15" fillId="10" borderId="7" xfId="0" applyNumberFormat="1" applyFont="1" applyFill="1" applyBorder="1" applyAlignment="1">
      <alignment horizontal="center" vertical="center"/>
    </xf>
    <xf numFmtId="164" fontId="21" fillId="10" borderId="7" xfId="0" applyNumberFormat="1" applyFont="1" applyFill="1" applyBorder="1" applyAlignment="1">
      <alignment horizontal="center" vertical="center"/>
    </xf>
    <xf numFmtId="164" fontId="15" fillId="10" borderId="7" xfId="0" applyNumberFormat="1" applyFont="1" applyFill="1" applyBorder="1" applyAlignment="1">
      <alignment horizontal="center" vertical="center"/>
    </xf>
    <xf numFmtId="165" fontId="21" fillId="10" borderId="7" xfId="0" applyNumberFormat="1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 shrinkToFit="1"/>
    </xf>
    <xf numFmtId="164" fontId="1" fillId="0" borderId="7" xfId="0" applyNumberFormat="1" applyFont="1" applyBorder="1" applyAlignment="1">
      <alignment horizontal="center" vertical="center" wrapText="1"/>
    </xf>
    <xf numFmtId="0" fontId="17" fillId="10" borderId="7" xfId="1" applyFont="1" applyFill="1" applyBorder="1" applyAlignment="1">
      <alignment horizontal="center" vertical="center"/>
    </xf>
    <xf numFmtId="0" fontId="31" fillId="9" borderId="7" xfId="1" applyFont="1" applyFill="1" applyBorder="1" applyAlignment="1">
      <alignment horizontal="center" vertical="center"/>
    </xf>
    <xf numFmtId="165" fontId="32" fillId="9" borderId="7" xfId="0" applyNumberFormat="1" applyFont="1" applyFill="1" applyBorder="1" applyAlignment="1">
      <alignment horizontal="center" vertical="center"/>
    </xf>
    <xf numFmtId="164" fontId="32" fillId="9" borderId="7" xfId="0" applyNumberFormat="1" applyFont="1" applyFill="1" applyBorder="1" applyAlignment="1">
      <alignment horizontal="center" vertical="center"/>
    </xf>
    <xf numFmtId="165" fontId="33" fillId="9" borderId="7" xfId="0" applyNumberFormat="1" applyFont="1" applyFill="1" applyBorder="1" applyAlignment="1">
      <alignment horizontal="center" vertical="center"/>
    </xf>
    <xf numFmtId="0" fontId="22" fillId="3" borderId="7" xfId="1" applyFont="1" applyFill="1" applyBorder="1" applyAlignment="1">
      <alignment horizontal="center" vertical="center"/>
    </xf>
    <xf numFmtId="166" fontId="13" fillId="0" borderId="7" xfId="0" applyNumberFormat="1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11" fontId="13" fillId="0" borderId="7" xfId="0" applyNumberFormat="1" applyFont="1" applyBorder="1" applyAlignment="1">
      <alignment horizontal="center" vertical="center"/>
    </xf>
    <xf numFmtId="164" fontId="16" fillId="9" borderId="7" xfId="0" applyNumberFormat="1" applyFont="1" applyFill="1" applyBorder="1" applyAlignment="1">
      <alignment vertical="center" wrapText="1"/>
    </xf>
    <xf numFmtId="0" fontId="4" fillId="7" borderId="7" xfId="0" applyFont="1" applyFill="1" applyBorder="1" applyAlignment="1">
      <alignment vertical="center" wrapText="1"/>
    </xf>
    <xf numFmtId="0" fontId="11" fillId="0" borderId="7" xfId="0" applyFont="1" applyBorder="1" applyAlignment="1">
      <alignment horizontal="left" vertical="center" wrapText="1" shrinkToFit="1"/>
    </xf>
    <xf numFmtId="0" fontId="11" fillId="7" borderId="7" xfId="0" applyFont="1" applyFill="1" applyBorder="1" applyAlignment="1">
      <alignment vertical="center" wrapText="1"/>
    </xf>
    <xf numFmtId="0" fontId="23" fillId="0" borderId="7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20" fillId="3" borderId="7" xfId="1" applyNumberFormat="1" applyFont="1" applyFill="1" applyBorder="1" applyAlignment="1">
      <alignment horizontal="center" vertical="center"/>
    </xf>
    <xf numFmtId="164" fontId="28" fillId="9" borderId="7" xfId="0" applyNumberFormat="1" applyFont="1" applyFill="1" applyBorder="1" applyAlignment="1">
      <alignment vertical="center" wrapText="1"/>
    </xf>
    <xf numFmtId="0" fontId="14" fillId="7" borderId="9" xfId="0" applyFont="1" applyFill="1" applyBorder="1" applyAlignment="1">
      <alignment vertical="center" wrapText="1"/>
    </xf>
    <xf numFmtId="0" fontId="14" fillId="7" borderId="10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165" fontId="24" fillId="9" borderId="7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27" fillId="0" borderId="7" xfId="0" applyNumberFormat="1" applyFont="1" applyBorder="1" applyAlignment="1">
      <alignment horizontal="center" vertical="center" wrapText="1"/>
    </xf>
    <xf numFmtId="164" fontId="28" fillId="9" borderId="7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4" fillId="7" borderId="7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5" fillId="4" borderId="7" xfId="0" applyFont="1" applyFill="1" applyBorder="1" applyAlignment="1">
      <alignment wrapText="1"/>
    </xf>
    <xf numFmtId="0" fontId="24" fillId="9" borderId="7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center" wrapText="1"/>
    </xf>
    <xf numFmtId="166" fontId="1" fillId="0" borderId="7" xfId="0" applyNumberFormat="1" applyFont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165" fontId="17" fillId="9" borderId="7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1" fillId="0" borderId="7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33" fillId="9" borderId="7" xfId="0" applyFont="1" applyFill="1" applyBorder="1" applyAlignment="1">
      <alignment vertical="center" wrapText="1"/>
    </xf>
    <xf numFmtId="0" fontId="13" fillId="7" borderId="0" xfId="0" applyFont="1" applyFill="1"/>
    <xf numFmtId="0" fontId="4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164" fontId="33" fillId="0" borderId="8" xfId="0" applyNumberFormat="1" applyFont="1" applyBorder="1" applyAlignment="1">
      <alignment horizontal="center" vertical="center" wrapText="1"/>
    </xf>
    <xf numFmtId="164" fontId="33" fillId="0" borderId="9" xfId="0" applyNumberFormat="1" applyFont="1" applyBorder="1" applyAlignment="1">
      <alignment horizontal="center" vertical="center" wrapText="1"/>
    </xf>
    <xf numFmtId="164" fontId="33" fillId="0" borderId="10" xfId="0" applyNumberFormat="1" applyFont="1" applyBorder="1" applyAlignment="1">
      <alignment horizontal="center" vertical="center" wrapText="1"/>
    </xf>
    <xf numFmtId="0" fontId="33" fillId="5" borderId="8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0" fontId="33" fillId="5" borderId="10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9" xfId="0" applyFont="1" applyFill="1" applyBorder="1" applyAlignment="1">
      <alignment horizontal="center" vertical="center" wrapText="1"/>
    </xf>
    <xf numFmtId="0" fontId="33" fillId="6" borderId="10" xfId="0" applyFont="1" applyFill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4" fillId="9" borderId="7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center" wrapText="1"/>
    </xf>
    <xf numFmtId="0" fontId="3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/>
    <xf numFmtId="0" fontId="1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0" fontId="16" fillId="9" borderId="7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24" fillId="0" borderId="7" xfId="0" applyFont="1" applyBorder="1" applyAlignment="1">
      <alignment horizontal="left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2" defaultPivotStyle="PivotStyleLight16"/>
  <colors>
    <mruColors>
      <color rgb="FFF6AC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H19"/>
  <sheetViews>
    <sheetView workbookViewId="0">
      <selection activeCell="K8" sqref="K8"/>
    </sheetView>
  </sheetViews>
  <sheetFormatPr baseColWidth="10" defaultRowHeight="12.5" x14ac:dyDescent="0.25"/>
  <cols>
    <col min="1" max="1" width="23.26953125" customWidth="1"/>
    <col min="2" max="2" width="13.453125" customWidth="1"/>
    <col min="4" max="4" width="18.81640625" customWidth="1"/>
  </cols>
  <sheetData>
    <row r="1" spans="1:8" s="1" customFormat="1" ht="44.25" customHeight="1" x14ac:dyDescent="0.4">
      <c r="A1" s="126" t="s">
        <v>67</v>
      </c>
      <c r="B1" s="126"/>
      <c r="C1" s="126"/>
      <c r="D1" s="126"/>
      <c r="E1" s="126"/>
      <c r="F1" s="126"/>
      <c r="G1" s="126"/>
      <c r="H1" s="126"/>
    </row>
    <row r="3" spans="1:8" ht="32.25" customHeight="1" x14ac:dyDescent="0.25">
      <c r="A3" s="119" t="s">
        <v>255</v>
      </c>
      <c r="B3" s="119"/>
      <c r="C3" s="119"/>
      <c r="D3" s="119"/>
      <c r="E3" s="119"/>
      <c r="F3" s="119"/>
      <c r="G3" s="119"/>
      <c r="H3" s="119"/>
    </row>
    <row r="4" spans="1:8" ht="26.25" customHeight="1" x14ac:dyDescent="0.25">
      <c r="A4" s="127" t="s">
        <v>271</v>
      </c>
      <c r="B4" s="127"/>
      <c r="C4" s="127"/>
      <c r="D4" s="127"/>
      <c r="E4" s="127"/>
      <c r="F4" s="127"/>
      <c r="G4" s="127"/>
      <c r="H4" s="127"/>
    </row>
    <row r="5" spans="1:8" ht="36.75" customHeight="1" x14ac:dyDescent="0.25">
      <c r="A5" s="119" t="s">
        <v>123</v>
      </c>
      <c r="B5" s="119"/>
      <c r="C5" s="119"/>
      <c r="D5" s="119"/>
      <c r="E5" s="119"/>
      <c r="F5" s="119"/>
      <c r="G5" s="119"/>
      <c r="H5" s="119"/>
    </row>
    <row r="6" spans="1:8" ht="14" x14ac:dyDescent="0.3">
      <c r="A6" s="125"/>
      <c r="B6" s="125"/>
      <c r="C6" s="125"/>
      <c r="D6" s="125"/>
      <c r="E6" s="125"/>
      <c r="F6" s="125"/>
      <c r="G6" s="125"/>
      <c r="H6" s="125"/>
    </row>
    <row r="7" spans="1:8" ht="17.5" x14ac:dyDescent="0.25">
      <c r="A7" s="118" t="s">
        <v>253</v>
      </c>
      <c r="B7" s="118"/>
      <c r="C7" s="118"/>
      <c r="D7" s="118"/>
      <c r="E7" s="118"/>
      <c r="F7" s="118"/>
      <c r="G7" s="118"/>
      <c r="H7" s="118"/>
    </row>
    <row r="8" spans="1:8" ht="29.25" customHeight="1" x14ac:dyDescent="0.25">
      <c r="A8" s="119" t="s">
        <v>243</v>
      </c>
      <c r="B8" s="119"/>
      <c r="C8" s="119"/>
      <c r="D8" s="119"/>
      <c r="E8" s="119"/>
      <c r="F8" s="119"/>
      <c r="G8" s="119"/>
      <c r="H8" s="119"/>
    </row>
    <row r="9" spans="1:8" ht="38.25" customHeight="1" x14ac:dyDescent="0.25">
      <c r="A9" s="119" t="s">
        <v>272</v>
      </c>
      <c r="B9" s="119"/>
      <c r="C9" s="119"/>
      <c r="D9" s="119"/>
      <c r="E9" s="119"/>
      <c r="F9" s="119"/>
      <c r="G9" s="119"/>
      <c r="H9" s="119"/>
    </row>
    <row r="10" spans="1:8" ht="19.5" customHeight="1" thickBot="1" x14ac:dyDescent="0.3">
      <c r="A10" s="3"/>
      <c r="B10" s="3"/>
      <c r="C10" s="3"/>
      <c r="D10" s="3"/>
      <c r="E10" s="3"/>
      <c r="F10" s="3"/>
      <c r="G10" s="3"/>
      <c r="H10" s="3"/>
    </row>
    <row r="11" spans="1:8" ht="42.75" customHeight="1" x14ac:dyDescent="0.3">
      <c r="A11" s="120" t="s">
        <v>122</v>
      </c>
      <c r="B11" s="121"/>
      <c r="C11" s="4" t="s">
        <v>68</v>
      </c>
      <c r="D11" s="2"/>
      <c r="E11" s="2"/>
      <c r="F11" s="2"/>
      <c r="G11" s="2"/>
      <c r="H11" s="2"/>
    </row>
    <row r="12" spans="1:8" ht="28.5" customHeight="1" x14ac:dyDescent="0.3">
      <c r="A12" s="122" t="s">
        <v>61</v>
      </c>
      <c r="B12" s="119"/>
      <c r="C12" s="5">
        <v>1</v>
      </c>
      <c r="D12" s="2"/>
      <c r="E12" s="2"/>
      <c r="F12" s="2"/>
      <c r="G12" s="2"/>
      <c r="H12" s="2"/>
    </row>
    <row r="13" spans="1:8" ht="20.25" customHeight="1" x14ac:dyDescent="0.3">
      <c r="A13" s="122" t="s">
        <v>62</v>
      </c>
      <c r="B13" s="119"/>
      <c r="C13" s="5">
        <v>2</v>
      </c>
      <c r="D13" s="2"/>
      <c r="E13" s="2"/>
      <c r="F13" s="2"/>
      <c r="G13" s="2"/>
      <c r="H13" s="2"/>
    </row>
    <row r="14" spans="1:8" ht="23.25" customHeight="1" x14ac:dyDescent="0.3">
      <c r="A14" s="122" t="s">
        <v>120</v>
      </c>
      <c r="B14" s="119"/>
      <c r="C14" s="5">
        <v>3</v>
      </c>
      <c r="D14" s="2"/>
      <c r="E14" s="2"/>
      <c r="F14" s="2"/>
      <c r="G14" s="2"/>
      <c r="H14" s="2"/>
    </row>
    <row r="15" spans="1:8" ht="28.5" customHeight="1" thickBot="1" x14ac:dyDescent="0.35">
      <c r="A15" s="123" t="s">
        <v>121</v>
      </c>
      <c r="B15" s="124"/>
      <c r="C15" s="6">
        <v>3</v>
      </c>
      <c r="D15" s="2"/>
      <c r="E15" s="2"/>
      <c r="F15" s="2"/>
      <c r="G15" s="2"/>
      <c r="H15" s="2"/>
    </row>
    <row r="16" spans="1:8" ht="14" x14ac:dyDescent="0.3">
      <c r="A16" s="2"/>
      <c r="B16" s="2"/>
      <c r="C16" s="2"/>
      <c r="D16" s="2"/>
      <c r="E16" s="2"/>
      <c r="F16" s="2"/>
      <c r="G16" s="2"/>
      <c r="H16" s="2"/>
    </row>
    <row r="17" spans="1:8" ht="33.75" customHeight="1" x14ac:dyDescent="0.25">
      <c r="A17" s="119" t="s">
        <v>273</v>
      </c>
      <c r="B17" s="119"/>
      <c r="C17" s="119"/>
      <c r="D17" s="119"/>
      <c r="E17" s="119"/>
      <c r="F17" s="119"/>
      <c r="G17" s="119"/>
      <c r="H17" s="119"/>
    </row>
    <row r="19" spans="1:8" ht="43.5" customHeight="1" x14ac:dyDescent="0.25">
      <c r="A19" s="119" t="s">
        <v>75</v>
      </c>
      <c r="B19" s="119"/>
      <c r="C19" s="119"/>
      <c r="D19" s="119"/>
      <c r="E19" s="119"/>
      <c r="F19" s="119"/>
      <c r="G19" s="119"/>
      <c r="H19" s="119"/>
    </row>
  </sheetData>
  <mergeCells count="15">
    <mergeCell ref="A6:H6"/>
    <mergeCell ref="A1:H1"/>
    <mergeCell ref="A3:H3"/>
    <mergeCell ref="A4:H4"/>
    <mergeCell ref="A5:H5"/>
    <mergeCell ref="A7:H7"/>
    <mergeCell ref="A8:H8"/>
    <mergeCell ref="A9:H9"/>
    <mergeCell ref="A17:H17"/>
    <mergeCell ref="A19:H19"/>
    <mergeCell ref="A11:B11"/>
    <mergeCell ref="A12:B12"/>
    <mergeCell ref="A13:B13"/>
    <mergeCell ref="A14:B14"/>
    <mergeCell ref="A15:B1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07760-D54D-4384-B938-12E3A62E3331}">
  <sheetPr>
    <tabColor theme="9" tint="0.39997558519241921"/>
  </sheetPr>
  <dimension ref="A1:H23"/>
  <sheetViews>
    <sheetView workbookViewId="0">
      <selection activeCell="R16" sqref="R16"/>
    </sheetView>
  </sheetViews>
  <sheetFormatPr baseColWidth="10" defaultRowHeight="12.5" x14ac:dyDescent="0.25"/>
  <cols>
    <col min="1" max="1" width="23.26953125" customWidth="1"/>
    <col min="2" max="2" width="13.453125" customWidth="1"/>
    <col min="4" max="4" width="18.81640625" customWidth="1"/>
  </cols>
  <sheetData>
    <row r="1" spans="1:8" s="1" customFormat="1" ht="60" customHeight="1" x14ac:dyDescent="0.4">
      <c r="A1" s="126" t="s">
        <v>252</v>
      </c>
      <c r="B1" s="126"/>
      <c r="C1" s="126"/>
      <c r="D1" s="126"/>
      <c r="E1" s="126"/>
      <c r="F1" s="126"/>
      <c r="G1" s="126"/>
      <c r="H1" s="126"/>
    </row>
    <row r="3" spans="1:8" ht="26.25" customHeight="1" x14ac:dyDescent="0.25">
      <c r="A3" s="127" t="s">
        <v>261</v>
      </c>
      <c r="B3" s="127"/>
      <c r="C3" s="127"/>
      <c r="D3" s="127"/>
      <c r="E3" s="127"/>
      <c r="F3" s="127"/>
      <c r="G3" s="127"/>
      <c r="H3" s="127"/>
    </row>
    <row r="4" spans="1:8" ht="36.75" customHeight="1" x14ac:dyDescent="0.25">
      <c r="A4" s="119" t="s">
        <v>262</v>
      </c>
      <c r="B4" s="119"/>
      <c r="C4" s="119"/>
      <c r="D4" s="119"/>
      <c r="E4" s="119"/>
      <c r="F4" s="119"/>
      <c r="G4" s="119"/>
      <c r="H4" s="119"/>
    </row>
    <row r="5" spans="1:8" ht="36" customHeight="1" x14ac:dyDescent="0.25">
      <c r="A5" s="119" t="s">
        <v>263</v>
      </c>
      <c r="B5" s="119"/>
      <c r="C5" s="119"/>
      <c r="D5" s="119"/>
      <c r="E5" s="119"/>
      <c r="F5" s="119"/>
      <c r="G5" s="119"/>
      <c r="H5" s="119"/>
    </row>
    <row r="6" spans="1:8" ht="14" x14ac:dyDescent="0.3">
      <c r="A6" s="112"/>
      <c r="B6" s="112"/>
      <c r="C6" s="112"/>
      <c r="D6" s="112"/>
      <c r="E6" s="112"/>
      <c r="F6" s="112"/>
      <c r="G6" s="112"/>
      <c r="H6" s="112"/>
    </row>
    <row r="7" spans="1:8" ht="36" customHeight="1" x14ac:dyDescent="0.25">
      <c r="A7" s="119" t="s">
        <v>250</v>
      </c>
      <c r="B7" s="119"/>
      <c r="C7" s="119"/>
      <c r="D7" s="119"/>
      <c r="E7" s="119"/>
      <c r="F7" s="119"/>
      <c r="G7" s="119"/>
      <c r="H7" s="119"/>
    </row>
    <row r="8" spans="1:8" ht="14.15" customHeight="1" x14ac:dyDescent="0.25">
      <c r="A8" s="111"/>
      <c r="B8" s="111"/>
      <c r="C8" s="111"/>
      <c r="D8" s="111"/>
      <c r="E8" s="111"/>
      <c r="F8" s="111"/>
      <c r="G8" s="111"/>
      <c r="H8" s="111"/>
    </row>
    <row r="9" spans="1:8" ht="27" customHeight="1" x14ac:dyDescent="0.25">
      <c r="A9" s="129" t="s">
        <v>264</v>
      </c>
      <c r="B9" s="128"/>
      <c r="C9" s="111"/>
      <c r="D9" s="111"/>
      <c r="E9" s="111"/>
      <c r="F9" s="111"/>
      <c r="G9" s="111"/>
      <c r="H9" s="111"/>
    </row>
    <row r="10" spans="1:8" ht="15" customHeight="1" x14ac:dyDescent="0.25">
      <c r="A10" s="119" t="s">
        <v>265</v>
      </c>
      <c r="B10" s="128"/>
      <c r="C10" s="128"/>
      <c r="D10" s="128"/>
      <c r="E10" s="128"/>
      <c r="F10" s="128"/>
      <c r="G10" s="128"/>
      <c r="H10" s="128"/>
    </row>
    <row r="11" spans="1:8" ht="15" customHeight="1" x14ac:dyDescent="0.25">
      <c r="A11" s="111"/>
      <c r="B11" s="115"/>
      <c r="C11" s="115"/>
      <c r="D11" s="115"/>
      <c r="E11" s="115"/>
      <c r="F11" s="115"/>
      <c r="G11" s="115"/>
      <c r="H11" s="115"/>
    </row>
    <row r="12" spans="1:8" ht="17.5" x14ac:dyDescent="0.25">
      <c r="A12" s="118" t="s">
        <v>253</v>
      </c>
      <c r="B12" s="118"/>
      <c r="C12" s="118"/>
      <c r="D12" s="118"/>
      <c r="E12" s="118"/>
      <c r="F12" s="118"/>
      <c r="G12" s="118"/>
      <c r="H12" s="118"/>
    </row>
    <row r="13" spans="1:8" ht="29.25" customHeight="1" x14ac:dyDescent="0.25">
      <c r="A13" s="119" t="s">
        <v>249</v>
      </c>
      <c r="B13" s="119"/>
      <c r="C13" s="119"/>
      <c r="D13" s="119"/>
      <c r="E13" s="119"/>
      <c r="F13" s="119"/>
      <c r="G13" s="119"/>
      <c r="H13" s="119"/>
    </row>
    <row r="14" spans="1:8" ht="38.15" customHeight="1" x14ac:dyDescent="0.25">
      <c r="A14" s="119" t="s">
        <v>266</v>
      </c>
      <c r="B14" s="128"/>
      <c r="C14" s="128"/>
      <c r="D14" s="128"/>
      <c r="E14" s="128"/>
      <c r="F14" s="128"/>
      <c r="G14" s="128"/>
      <c r="H14" s="128"/>
    </row>
    <row r="15" spans="1:8" ht="38.25" customHeight="1" x14ac:dyDescent="0.25">
      <c r="A15" s="119" t="s">
        <v>267</v>
      </c>
      <c r="B15" s="119"/>
      <c r="C15" s="119"/>
      <c r="D15" s="119"/>
      <c r="E15" s="119"/>
      <c r="F15" s="119"/>
      <c r="G15" s="119"/>
      <c r="H15" s="119"/>
    </row>
    <row r="16" spans="1:8" ht="33.75" customHeight="1" x14ac:dyDescent="0.25">
      <c r="A16" s="119" t="s">
        <v>268</v>
      </c>
      <c r="B16" s="119"/>
      <c r="C16" s="119"/>
      <c r="D16" s="119"/>
      <c r="E16" s="119"/>
      <c r="F16" s="119"/>
      <c r="G16" s="119"/>
      <c r="H16" s="119"/>
    </row>
    <row r="17" spans="1:8" ht="14" x14ac:dyDescent="0.3">
      <c r="A17" s="2" t="s">
        <v>269</v>
      </c>
      <c r="B17" s="2"/>
      <c r="C17" s="2"/>
      <c r="D17" s="2"/>
      <c r="E17" s="2"/>
      <c r="F17" s="2"/>
      <c r="G17" s="2"/>
      <c r="H17" s="2"/>
    </row>
    <row r="18" spans="1:8" ht="43.5" customHeight="1" x14ac:dyDescent="0.25">
      <c r="A18" s="119" t="s">
        <v>270</v>
      </c>
      <c r="B18" s="119"/>
      <c r="C18" s="119"/>
      <c r="D18" s="119"/>
      <c r="E18" s="119"/>
      <c r="F18" s="119"/>
      <c r="G18" s="119"/>
      <c r="H18" s="119"/>
    </row>
    <row r="21" spans="1:8" ht="14" x14ac:dyDescent="0.3">
      <c r="A21" s="2" t="s">
        <v>248</v>
      </c>
    </row>
    <row r="23" spans="1:8" ht="20.149999999999999" customHeight="1" x14ac:dyDescent="0.25">
      <c r="A23" s="114" t="s">
        <v>254</v>
      </c>
      <c r="B23" s="114"/>
    </row>
  </sheetData>
  <mergeCells count="13">
    <mergeCell ref="A14:H14"/>
    <mergeCell ref="A18:H18"/>
    <mergeCell ref="A16:H16"/>
    <mergeCell ref="A13:H13"/>
    <mergeCell ref="A15:H15"/>
    <mergeCell ref="A1:H1"/>
    <mergeCell ref="A3:H3"/>
    <mergeCell ref="A4:H4"/>
    <mergeCell ref="A5:H5"/>
    <mergeCell ref="A12:H12"/>
    <mergeCell ref="A7:H7"/>
    <mergeCell ref="A10:H10"/>
    <mergeCell ref="A9:B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3"/>
  <sheetViews>
    <sheetView tabSelected="1" zoomScale="85" zoomScaleNormal="85" workbookViewId="0">
      <selection activeCell="A51" sqref="A51"/>
    </sheetView>
  </sheetViews>
  <sheetFormatPr baseColWidth="10" defaultColWidth="11.453125" defaultRowHeight="13" x14ac:dyDescent="0.25"/>
  <cols>
    <col min="1" max="1" width="65.7265625" style="7" customWidth="1"/>
    <col min="2" max="2" width="25.7265625" style="7" customWidth="1"/>
    <col min="3" max="3" width="14.1796875" style="11" customWidth="1"/>
    <col min="4" max="4" width="14.7265625" style="8" customWidth="1"/>
    <col min="5" max="12" width="14.7265625" style="12" customWidth="1"/>
    <col min="13" max="13" width="75.7265625" style="14" customWidth="1"/>
    <col min="14" max="16384" width="11.453125" style="7"/>
  </cols>
  <sheetData>
    <row r="1" spans="1:13" ht="114.75" customHeight="1" thickBot="1" x14ac:dyDescent="0.3">
      <c r="A1" s="141" t="s">
        <v>244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92" t="e" vm="1">
        <v>#VALUE!</v>
      </c>
    </row>
    <row r="2" spans="1:13" ht="78" customHeight="1" thickBot="1" x14ac:dyDescent="0.3">
      <c r="A2" s="89" t="s">
        <v>1</v>
      </c>
      <c r="B2" s="87"/>
      <c r="C2" s="88"/>
      <c r="D2" s="132" t="s">
        <v>183</v>
      </c>
      <c r="E2" s="133"/>
      <c r="F2" s="134"/>
      <c r="G2" s="135" t="s">
        <v>184</v>
      </c>
      <c r="H2" s="136"/>
      <c r="I2" s="137"/>
      <c r="J2" s="138" t="s">
        <v>63</v>
      </c>
      <c r="K2" s="139"/>
      <c r="L2" s="140"/>
      <c r="M2" s="83"/>
    </row>
    <row r="3" spans="1:13" ht="54.75" customHeight="1" thickBot="1" x14ac:dyDescent="0.3">
      <c r="A3" s="130" t="s">
        <v>189</v>
      </c>
      <c r="B3" s="78"/>
      <c r="C3" s="29" t="s">
        <v>185</v>
      </c>
      <c r="D3" s="79" t="s">
        <v>126</v>
      </c>
      <c r="E3" s="37" t="s">
        <v>64</v>
      </c>
      <c r="F3" s="37" t="s">
        <v>66</v>
      </c>
      <c r="G3" s="80" t="s">
        <v>186</v>
      </c>
      <c r="H3" s="80" t="s">
        <v>187</v>
      </c>
      <c r="I3" s="80" t="s">
        <v>188</v>
      </c>
      <c r="J3" s="81" t="s">
        <v>127</v>
      </c>
      <c r="K3" s="81" t="s">
        <v>65</v>
      </c>
      <c r="L3" s="81" t="s">
        <v>63</v>
      </c>
      <c r="M3" s="21"/>
    </row>
    <row r="4" spans="1:13" ht="60" customHeight="1" thickBot="1" x14ac:dyDescent="0.3">
      <c r="A4" s="131"/>
      <c r="B4" s="91" t="s">
        <v>242</v>
      </c>
      <c r="C4" s="85">
        <v>1611</v>
      </c>
      <c r="D4" s="50"/>
      <c r="E4" s="32"/>
      <c r="F4" s="37" t="s">
        <v>190</v>
      </c>
      <c r="G4" s="82"/>
      <c r="H4" s="82"/>
      <c r="I4" s="80" t="s">
        <v>190</v>
      </c>
      <c r="J4" s="81"/>
      <c r="K4" s="81"/>
      <c r="L4" s="81" t="s">
        <v>190</v>
      </c>
      <c r="M4" s="15" t="s">
        <v>227</v>
      </c>
    </row>
    <row r="5" spans="1:13" ht="60" customHeight="1" thickBot="1" x14ac:dyDescent="0.3">
      <c r="A5" s="40" t="s">
        <v>239</v>
      </c>
      <c r="B5" s="40" t="s">
        <v>99</v>
      </c>
      <c r="C5" s="30"/>
      <c r="D5" s="41"/>
      <c r="E5" s="41"/>
      <c r="F5" s="18">
        <f>SUM(F6,F25,F32,F37,F47)</f>
        <v>0</v>
      </c>
      <c r="G5" s="41"/>
      <c r="H5" s="41"/>
      <c r="I5" s="18">
        <f>SUM(I7,I11,I19,I25,I32,I37,I47,)</f>
        <v>0</v>
      </c>
      <c r="J5" s="41"/>
      <c r="K5" s="41"/>
      <c r="L5" s="18">
        <f>SUM(L7,L11,L19,L25,L32,L37,L47,)</f>
        <v>0</v>
      </c>
      <c r="M5" s="19" t="s">
        <v>74</v>
      </c>
    </row>
    <row r="6" spans="1:13" ht="60" customHeight="1" thickBot="1" x14ac:dyDescent="0.3">
      <c r="A6" s="31" t="s">
        <v>60</v>
      </c>
      <c r="B6" s="22"/>
      <c r="C6" s="38"/>
      <c r="D6" s="39"/>
      <c r="E6" s="39"/>
      <c r="F6" s="39">
        <f>SUM(F7,F11,F19)</f>
        <v>0</v>
      </c>
      <c r="G6" s="39"/>
      <c r="H6" s="39"/>
      <c r="I6" s="39">
        <f>SUM(I7,I11,I19)</f>
        <v>0</v>
      </c>
      <c r="J6" s="39"/>
      <c r="K6" s="39"/>
      <c r="L6" s="39">
        <f>SUM(L7,L11,L19)</f>
        <v>0</v>
      </c>
      <c r="M6" s="39"/>
    </row>
    <row r="7" spans="1:13" ht="40" customHeight="1" thickBot="1" x14ac:dyDescent="0.3">
      <c r="A7" s="42" t="s">
        <v>93</v>
      </c>
      <c r="B7" s="42"/>
      <c r="C7" s="43"/>
      <c r="D7" s="43"/>
      <c r="E7" s="44"/>
      <c r="F7" s="43">
        <f>SUM(F8:F10)</f>
        <v>0</v>
      </c>
      <c r="G7" s="43"/>
      <c r="H7" s="43"/>
      <c r="I7" s="43">
        <f>SUM(I8:I10)</f>
        <v>0</v>
      </c>
      <c r="J7" s="43"/>
      <c r="K7" s="45"/>
      <c r="L7" s="46">
        <f>SUM(L8:L10)</f>
        <v>0</v>
      </c>
      <c r="M7" s="47"/>
    </row>
    <row r="8" spans="1:13" ht="60" customHeight="1" thickBot="1" x14ac:dyDescent="0.3">
      <c r="A8" s="17" t="s">
        <v>93</v>
      </c>
      <c r="B8" s="17" t="s">
        <v>92</v>
      </c>
      <c r="C8" s="48"/>
      <c r="D8" s="49">
        <v>600</v>
      </c>
      <c r="E8" s="50">
        <f>D8/$C$4</f>
        <v>0.37243947858472998</v>
      </c>
      <c r="F8" s="50">
        <f>$C8*E8</f>
        <v>0</v>
      </c>
      <c r="G8" s="51">
        <v>470</v>
      </c>
      <c r="H8" s="52">
        <f>G8/$C$4</f>
        <v>0.29174425822470518</v>
      </c>
      <c r="I8" s="52">
        <f>$C8*H8</f>
        <v>0</v>
      </c>
      <c r="J8" s="53">
        <v>0</v>
      </c>
      <c r="K8" s="54">
        <f>J8/$C$4</f>
        <v>0</v>
      </c>
      <c r="L8" s="53">
        <f>$C8*K8</f>
        <v>0</v>
      </c>
      <c r="M8" s="21" t="s">
        <v>138</v>
      </c>
    </row>
    <row r="9" spans="1:13" ht="60" customHeight="1" thickBot="1" x14ac:dyDescent="0.3">
      <c r="A9" s="17" t="s">
        <v>128</v>
      </c>
      <c r="B9" s="17" t="s">
        <v>91</v>
      </c>
      <c r="C9" s="48"/>
      <c r="D9" s="49">
        <v>402</v>
      </c>
      <c r="E9" s="50">
        <f>D9/$C$4</f>
        <v>0.24953445065176907</v>
      </c>
      <c r="F9" s="50">
        <f>$C9*E9</f>
        <v>0</v>
      </c>
      <c r="G9" s="51">
        <v>0</v>
      </c>
      <c r="H9" s="52">
        <f>G9/$C$4</f>
        <v>0</v>
      </c>
      <c r="I9" s="52">
        <f>$C9*H9</f>
        <v>0</v>
      </c>
      <c r="J9" s="53">
        <v>0</v>
      </c>
      <c r="K9" s="54">
        <f>J9/$C$4</f>
        <v>0</v>
      </c>
      <c r="L9" s="53">
        <f>$C9*K9</f>
        <v>0</v>
      </c>
      <c r="M9" s="21" t="s">
        <v>191</v>
      </c>
    </row>
    <row r="10" spans="1:13" ht="60" customHeight="1" thickBot="1" x14ac:dyDescent="0.3">
      <c r="A10" s="17" t="s">
        <v>129</v>
      </c>
      <c r="B10" s="17" t="s">
        <v>91</v>
      </c>
      <c r="C10" s="48"/>
      <c r="D10" s="49">
        <v>402</v>
      </c>
      <c r="E10" s="50">
        <f>D10/$C$4</f>
        <v>0.24953445065176907</v>
      </c>
      <c r="F10" s="50">
        <f>$C10*E10</f>
        <v>0</v>
      </c>
      <c r="G10" s="51">
        <v>0</v>
      </c>
      <c r="H10" s="52">
        <f>G10/$C$4</f>
        <v>0</v>
      </c>
      <c r="I10" s="52">
        <f>$C10*H10</f>
        <v>0</v>
      </c>
      <c r="J10" s="53">
        <v>0</v>
      </c>
      <c r="K10" s="54">
        <f>J10/$C$4</f>
        <v>0</v>
      </c>
      <c r="L10" s="53">
        <f>$C10*K10</f>
        <v>0</v>
      </c>
      <c r="M10" s="21" t="s">
        <v>192</v>
      </c>
    </row>
    <row r="11" spans="1:13" ht="40" customHeight="1" thickBot="1" x14ac:dyDescent="0.3">
      <c r="A11" s="55" t="s">
        <v>240</v>
      </c>
      <c r="B11" s="55"/>
      <c r="C11" s="56"/>
      <c r="D11" s="57"/>
      <c r="E11" s="58"/>
      <c r="F11" s="59">
        <f>SUM(F12:F18)</f>
        <v>0</v>
      </c>
      <c r="G11" s="60"/>
      <c r="H11" s="58"/>
      <c r="I11" s="59">
        <f>SUM(I12:I18)</f>
        <v>0</v>
      </c>
      <c r="J11" s="60"/>
      <c r="K11" s="58"/>
      <c r="L11" s="57">
        <f>SUM(L12:L18)</f>
        <v>0</v>
      </c>
      <c r="M11" s="61"/>
    </row>
    <row r="12" spans="1:13" ht="60" customHeight="1" thickBot="1" x14ac:dyDescent="0.3">
      <c r="A12" s="17" t="s">
        <v>94</v>
      </c>
      <c r="B12" s="17" t="s">
        <v>95</v>
      </c>
      <c r="C12" s="48"/>
      <c r="D12" s="49">
        <v>490</v>
      </c>
      <c r="E12" s="50">
        <f t="shared" ref="E12:E18" si="0">D12/$C$4</f>
        <v>0.30415890751086283</v>
      </c>
      <c r="F12" s="50">
        <f t="shared" ref="F12:F17" si="1">$C12*E12</f>
        <v>0</v>
      </c>
      <c r="G12" s="51">
        <v>0</v>
      </c>
      <c r="H12" s="52">
        <f t="shared" ref="H12:H18" si="2">G12/$C$4</f>
        <v>0</v>
      </c>
      <c r="I12" s="52">
        <f t="shared" ref="I12:I18" si="3">$C12*H12</f>
        <v>0</v>
      </c>
      <c r="J12" s="53">
        <v>50</v>
      </c>
      <c r="K12" s="54">
        <f t="shared" ref="K12:K18" si="4">J12/$C$4</f>
        <v>3.1036623215394164E-2</v>
      </c>
      <c r="L12" s="53">
        <f t="shared" ref="L12:L18" si="5">$C12*K12</f>
        <v>0</v>
      </c>
      <c r="M12" s="21" t="s">
        <v>193</v>
      </c>
    </row>
    <row r="13" spans="1:13" ht="60" customHeight="1" thickBot="1" x14ac:dyDescent="0.3">
      <c r="A13" s="113" t="s">
        <v>256</v>
      </c>
      <c r="B13" s="17" t="s">
        <v>95</v>
      </c>
      <c r="C13" s="48"/>
      <c r="D13" s="49">
        <v>110</v>
      </c>
      <c r="E13" s="50">
        <f t="shared" si="0"/>
        <v>6.8280571073867161E-2</v>
      </c>
      <c r="F13" s="50">
        <f t="shared" si="1"/>
        <v>0</v>
      </c>
      <c r="G13" s="51">
        <v>0</v>
      </c>
      <c r="H13" s="52">
        <f t="shared" si="2"/>
        <v>0</v>
      </c>
      <c r="I13" s="52">
        <f t="shared" si="3"/>
        <v>0</v>
      </c>
      <c r="J13" s="53">
        <v>0</v>
      </c>
      <c r="K13" s="54">
        <f t="shared" si="4"/>
        <v>0</v>
      </c>
      <c r="L13" s="53">
        <f t="shared" si="5"/>
        <v>0</v>
      </c>
      <c r="M13" s="21" t="s">
        <v>194</v>
      </c>
    </row>
    <row r="14" spans="1:13" ht="60" customHeight="1" thickBot="1" x14ac:dyDescent="0.3">
      <c r="A14" s="17" t="s">
        <v>100</v>
      </c>
      <c r="B14" s="17" t="s">
        <v>91</v>
      </c>
      <c r="C14" s="48"/>
      <c r="D14" s="49">
        <v>136</v>
      </c>
      <c r="E14" s="50">
        <f t="shared" si="0"/>
        <v>8.4419615145872123E-2</v>
      </c>
      <c r="F14" s="50">
        <f t="shared" si="1"/>
        <v>0</v>
      </c>
      <c r="G14" s="51">
        <v>68</v>
      </c>
      <c r="H14" s="52">
        <f t="shared" si="2"/>
        <v>4.2209807572936062E-2</v>
      </c>
      <c r="I14" s="52">
        <f t="shared" si="3"/>
        <v>0</v>
      </c>
      <c r="J14" s="53">
        <v>0</v>
      </c>
      <c r="K14" s="54">
        <f t="shared" si="4"/>
        <v>0</v>
      </c>
      <c r="L14" s="53">
        <f t="shared" si="5"/>
        <v>0</v>
      </c>
      <c r="M14" s="21" t="s">
        <v>195</v>
      </c>
    </row>
    <row r="15" spans="1:13" ht="60" customHeight="1" thickBot="1" x14ac:dyDescent="0.3">
      <c r="A15" s="17" t="s">
        <v>101</v>
      </c>
      <c r="B15" s="17" t="s">
        <v>95</v>
      </c>
      <c r="C15" s="48"/>
      <c r="D15" s="49">
        <v>138</v>
      </c>
      <c r="E15" s="50">
        <f t="shared" si="0"/>
        <v>8.5661080074487903E-2</v>
      </c>
      <c r="F15" s="50">
        <f t="shared" si="1"/>
        <v>0</v>
      </c>
      <c r="G15" s="51">
        <v>112.5</v>
      </c>
      <c r="H15" s="52">
        <f t="shared" si="2"/>
        <v>6.9832402234636867E-2</v>
      </c>
      <c r="I15" s="52">
        <f t="shared" si="3"/>
        <v>0</v>
      </c>
      <c r="J15" s="53">
        <v>0</v>
      </c>
      <c r="K15" s="54">
        <f t="shared" si="4"/>
        <v>0</v>
      </c>
      <c r="L15" s="53">
        <f t="shared" si="5"/>
        <v>0</v>
      </c>
      <c r="M15" s="21" t="s">
        <v>196</v>
      </c>
    </row>
    <row r="16" spans="1:13" ht="60" customHeight="1" thickBot="1" x14ac:dyDescent="0.3">
      <c r="A16" s="17" t="s">
        <v>112</v>
      </c>
      <c r="B16" s="17" t="s">
        <v>91</v>
      </c>
      <c r="C16" s="48"/>
      <c r="D16" s="49">
        <v>114</v>
      </c>
      <c r="E16" s="50">
        <f t="shared" si="0"/>
        <v>7.0763500931098691E-2</v>
      </c>
      <c r="F16" s="50">
        <f t="shared" si="1"/>
        <v>0</v>
      </c>
      <c r="G16" s="51">
        <v>50</v>
      </c>
      <c r="H16" s="52">
        <f t="shared" si="2"/>
        <v>3.1036623215394164E-2</v>
      </c>
      <c r="I16" s="52">
        <f t="shared" si="3"/>
        <v>0</v>
      </c>
      <c r="J16" s="53">
        <v>0</v>
      </c>
      <c r="K16" s="54">
        <f t="shared" si="4"/>
        <v>0</v>
      </c>
      <c r="L16" s="53">
        <f t="shared" si="5"/>
        <v>0</v>
      </c>
      <c r="M16" s="21" t="s">
        <v>130</v>
      </c>
    </row>
    <row r="17" spans="1:13" ht="60" customHeight="1" thickBot="1" x14ac:dyDescent="0.3">
      <c r="A17" s="17" t="s">
        <v>132</v>
      </c>
      <c r="B17" s="17" t="s">
        <v>91</v>
      </c>
      <c r="C17" s="48"/>
      <c r="D17" s="49">
        <v>229</v>
      </c>
      <c r="E17" s="50">
        <f t="shared" si="0"/>
        <v>0.14214773432650527</v>
      </c>
      <c r="F17" s="50">
        <f t="shared" si="1"/>
        <v>0</v>
      </c>
      <c r="G17" s="51">
        <v>0</v>
      </c>
      <c r="H17" s="52">
        <f t="shared" si="2"/>
        <v>0</v>
      </c>
      <c r="I17" s="52">
        <f t="shared" si="3"/>
        <v>0</v>
      </c>
      <c r="J17" s="53">
        <v>0</v>
      </c>
      <c r="K17" s="54">
        <f t="shared" si="4"/>
        <v>0</v>
      </c>
      <c r="L17" s="53">
        <f t="shared" si="5"/>
        <v>0</v>
      </c>
      <c r="M17" s="21" t="s">
        <v>131</v>
      </c>
    </row>
    <row r="18" spans="1:13" s="10" customFormat="1" ht="60" customHeight="1" thickBot="1" x14ac:dyDescent="0.35">
      <c r="A18" s="17" t="s">
        <v>32</v>
      </c>
      <c r="B18" s="63" t="s">
        <v>91</v>
      </c>
      <c r="C18" s="48"/>
      <c r="D18" s="49">
        <v>3</v>
      </c>
      <c r="E18" s="50">
        <f t="shared" si="0"/>
        <v>1.8621973929236499E-3</v>
      </c>
      <c r="F18" s="64">
        <f>E18*C18</f>
        <v>0</v>
      </c>
      <c r="G18" s="51">
        <v>0.5</v>
      </c>
      <c r="H18" s="52">
        <f t="shared" si="2"/>
        <v>3.1036623215394165E-4</v>
      </c>
      <c r="I18" s="52">
        <f t="shared" si="3"/>
        <v>0</v>
      </c>
      <c r="J18" s="53">
        <v>0</v>
      </c>
      <c r="K18" s="54">
        <f t="shared" si="4"/>
        <v>0</v>
      </c>
      <c r="L18" s="53">
        <f t="shared" si="5"/>
        <v>0</v>
      </c>
      <c r="M18" s="21" t="s">
        <v>133</v>
      </c>
    </row>
    <row r="19" spans="1:13" ht="40" customHeight="1" thickBot="1" x14ac:dyDescent="0.3">
      <c r="A19" s="55" t="s">
        <v>241</v>
      </c>
      <c r="B19" s="55"/>
      <c r="C19" s="65"/>
      <c r="D19" s="57"/>
      <c r="E19" s="58"/>
      <c r="F19" s="59">
        <f>SUM(F20:F24)</f>
        <v>0</v>
      </c>
      <c r="G19" s="60"/>
      <c r="H19" s="58"/>
      <c r="I19" s="59">
        <f>SUM(I20:I24)</f>
        <v>0</v>
      </c>
      <c r="J19" s="60"/>
      <c r="K19" s="58"/>
      <c r="L19" s="57">
        <f>SUM(L20:L24)</f>
        <v>0</v>
      </c>
      <c r="M19" s="61"/>
    </row>
    <row r="20" spans="1:13" ht="60" customHeight="1" thickBot="1" x14ac:dyDescent="0.3">
      <c r="A20" s="17" t="s">
        <v>96</v>
      </c>
      <c r="B20" s="17" t="s">
        <v>91</v>
      </c>
      <c r="C20" s="48"/>
      <c r="D20" s="49">
        <v>183</v>
      </c>
      <c r="E20" s="50">
        <f>D20/$C$4</f>
        <v>0.11359404096834265</v>
      </c>
      <c r="F20" s="50">
        <f>$C20*E20</f>
        <v>0</v>
      </c>
      <c r="G20" s="51">
        <v>60</v>
      </c>
      <c r="H20" s="52">
        <f>G20/$C$4</f>
        <v>3.7243947858473E-2</v>
      </c>
      <c r="I20" s="52">
        <f>$C20*H20</f>
        <v>0</v>
      </c>
      <c r="J20" s="53">
        <v>0</v>
      </c>
      <c r="K20" s="54">
        <f>J20/$C$4</f>
        <v>0</v>
      </c>
      <c r="L20" s="53">
        <f>$C20*K20</f>
        <v>0</v>
      </c>
      <c r="M20" s="21" t="s">
        <v>134</v>
      </c>
    </row>
    <row r="21" spans="1:13" ht="60" customHeight="1" thickBot="1" x14ac:dyDescent="0.3">
      <c r="A21" s="17" t="s">
        <v>97</v>
      </c>
      <c r="B21" s="17" t="s">
        <v>98</v>
      </c>
      <c r="C21" s="48"/>
      <c r="D21" s="49">
        <v>229</v>
      </c>
      <c r="E21" s="50">
        <f>D21/$C$4</f>
        <v>0.14214773432650527</v>
      </c>
      <c r="F21" s="50">
        <f>$C21*E21</f>
        <v>0</v>
      </c>
      <c r="G21" s="51">
        <v>10</v>
      </c>
      <c r="H21" s="52">
        <f>G21/$C$4</f>
        <v>6.2073246430788334E-3</v>
      </c>
      <c r="I21" s="52">
        <f>$C21*H21</f>
        <v>0</v>
      </c>
      <c r="J21" s="53">
        <v>0</v>
      </c>
      <c r="K21" s="54">
        <f>J21/$C$4</f>
        <v>0</v>
      </c>
      <c r="L21" s="53">
        <f>$C21*K21</f>
        <v>0</v>
      </c>
      <c r="M21" s="21" t="s">
        <v>135</v>
      </c>
    </row>
    <row r="22" spans="1:13" ht="60" customHeight="1" thickBot="1" x14ac:dyDescent="0.3">
      <c r="A22" s="17" t="s">
        <v>0</v>
      </c>
      <c r="B22" s="17" t="s">
        <v>91</v>
      </c>
      <c r="C22" s="48"/>
      <c r="D22" s="49">
        <v>481</v>
      </c>
      <c r="E22" s="50">
        <f>D22/$C$4</f>
        <v>0.29857231533209189</v>
      </c>
      <c r="F22" s="50">
        <f>$C22*E22</f>
        <v>0</v>
      </c>
      <c r="G22" s="51">
        <v>20</v>
      </c>
      <c r="H22" s="52">
        <f>G22/$C$4</f>
        <v>1.2414649286157667E-2</v>
      </c>
      <c r="I22" s="52">
        <f>$C22*H22</f>
        <v>0</v>
      </c>
      <c r="J22" s="53">
        <v>0</v>
      </c>
      <c r="K22" s="54">
        <f>J22/$C$4</f>
        <v>0</v>
      </c>
      <c r="L22" s="53">
        <f>$C22*K22</f>
        <v>0</v>
      </c>
      <c r="M22" s="21" t="s">
        <v>197</v>
      </c>
    </row>
    <row r="23" spans="1:13" ht="60" customHeight="1" thickBot="1" x14ac:dyDescent="0.3">
      <c r="A23" s="17" t="s">
        <v>2</v>
      </c>
      <c r="B23" s="34" t="s">
        <v>91</v>
      </c>
      <c r="C23" s="48"/>
      <c r="D23" s="49">
        <v>402</v>
      </c>
      <c r="E23" s="50">
        <f>D23/$C$4</f>
        <v>0.24953445065176907</v>
      </c>
      <c r="F23" s="50">
        <f>$C23*E23</f>
        <v>0</v>
      </c>
      <c r="G23" s="51">
        <v>20</v>
      </c>
      <c r="H23" s="52">
        <f>G23/$C$4</f>
        <v>1.2414649286157667E-2</v>
      </c>
      <c r="I23" s="52">
        <f>$C23*H23</f>
        <v>0</v>
      </c>
      <c r="J23" s="53">
        <v>0</v>
      </c>
      <c r="K23" s="54">
        <f>J23/$C$4</f>
        <v>0</v>
      </c>
      <c r="L23" s="53">
        <f>$C23*K23</f>
        <v>0</v>
      </c>
      <c r="M23" s="21" t="s">
        <v>136</v>
      </c>
    </row>
    <row r="24" spans="1:13" ht="60" customHeight="1" thickBot="1" x14ac:dyDescent="0.3">
      <c r="A24" s="17" t="s">
        <v>3</v>
      </c>
      <c r="B24" s="34" t="s">
        <v>91</v>
      </c>
      <c r="C24" s="48"/>
      <c r="D24" s="49">
        <v>100</v>
      </c>
      <c r="E24" s="50">
        <f>D24/$C$4</f>
        <v>6.2073246430788327E-2</v>
      </c>
      <c r="F24" s="50">
        <f>$C24*E24</f>
        <v>0</v>
      </c>
      <c r="G24" s="51">
        <v>2</v>
      </c>
      <c r="H24" s="52">
        <f>G24/$C$4</f>
        <v>1.2414649286157666E-3</v>
      </c>
      <c r="I24" s="52">
        <f>$C24*H24</f>
        <v>0</v>
      </c>
      <c r="J24" s="53">
        <v>0</v>
      </c>
      <c r="K24" s="54">
        <f>J24/$C$4</f>
        <v>0</v>
      </c>
      <c r="L24" s="53">
        <f>$C24*K24</f>
        <v>0</v>
      </c>
      <c r="M24" s="21" t="s">
        <v>137</v>
      </c>
    </row>
    <row r="25" spans="1:13" ht="60" customHeight="1" thickBot="1" x14ac:dyDescent="0.3">
      <c r="A25" s="116" t="s">
        <v>257</v>
      </c>
      <c r="B25" s="22"/>
      <c r="C25" s="66"/>
      <c r="D25" s="38"/>
      <c r="E25" s="39"/>
      <c r="F25" s="39">
        <f>SUM(F26:F31)</f>
        <v>0</v>
      </c>
      <c r="G25" s="67"/>
      <c r="H25" s="68"/>
      <c r="I25" s="39">
        <f>SUM(I26:I31)</f>
        <v>0</v>
      </c>
      <c r="J25" s="67"/>
      <c r="K25" s="68"/>
      <c r="L25" s="69">
        <f>SUM(L26:L31)</f>
        <v>0</v>
      </c>
      <c r="M25" s="39"/>
    </row>
    <row r="26" spans="1:13" ht="69" customHeight="1" thickBot="1" x14ac:dyDescent="0.3">
      <c r="A26" s="34" t="s">
        <v>113</v>
      </c>
      <c r="B26" s="34" t="s">
        <v>198</v>
      </c>
      <c r="C26" s="70"/>
      <c r="D26" s="49">
        <v>0.5</v>
      </c>
      <c r="E26" s="71">
        <f t="shared" ref="E26:E31" si="6">D26/$C$4</f>
        <v>3.1036623215394165E-4</v>
      </c>
      <c r="F26" s="50">
        <f t="shared" ref="F26:F31" si="7">$C26*E26</f>
        <v>0</v>
      </c>
      <c r="G26" s="51">
        <v>0</v>
      </c>
      <c r="H26" s="52">
        <f t="shared" ref="H26:H31" si="8">G26/$C$4</f>
        <v>0</v>
      </c>
      <c r="I26" s="52">
        <f t="shared" ref="I26:I31" si="9">$C26*H26</f>
        <v>0</v>
      </c>
      <c r="J26" s="53">
        <v>0</v>
      </c>
      <c r="K26" s="54">
        <f t="shared" ref="K26:K31" si="10">J26/$C$4</f>
        <v>0</v>
      </c>
      <c r="L26" s="53">
        <f t="shared" ref="L26:L31" si="11">$C26*K26</f>
        <v>0</v>
      </c>
      <c r="M26" s="21" t="s">
        <v>199</v>
      </c>
    </row>
    <row r="27" spans="1:13" ht="60" customHeight="1" thickBot="1" x14ac:dyDescent="0.3">
      <c r="A27" s="34" t="s">
        <v>89</v>
      </c>
      <c r="B27" s="34" t="s">
        <v>200</v>
      </c>
      <c r="C27" s="70"/>
      <c r="D27" s="49">
        <v>0.5</v>
      </c>
      <c r="E27" s="71">
        <f t="shared" si="6"/>
        <v>3.1036623215394165E-4</v>
      </c>
      <c r="F27" s="50">
        <f t="shared" si="7"/>
        <v>0</v>
      </c>
      <c r="G27" s="51">
        <v>1</v>
      </c>
      <c r="H27" s="52">
        <f t="shared" si="8"/>
        <v>6.207324643078833E-4</v>
      </c>
      <c r="I27" s="52">
        <f t="shared" si="9"/>
        <v>0</v>
      </c>
      <c r="J27" s="53">
        <v>0</v>
      </c>
      <c r="K27" s="54">
        <f t="shared" si="10"/>
        <v>0</v>
      </c>
      <c r="L27" s="53">
        <f t="shared" si="11"/>
        <v>0</v>
      </c>
      <c r="M27" s="21" t="s">
        <v>90</v>
      </c>
    </row>
    <row r="28" spans="1:13" ht="60" customHeight="1" thickBot="1" x14ac:dyDescent="0.3">
      <c r="A28" s="34" t="s">
        <v>115</v>
      </c>
      <c r="B28" s="34" t="s">
        <v>198</v>
      </c>
      <c r="C28" s="70"/>
      <c r="D28" s="49">
        <v>3</v>
      </c>
      <c r="E28" s="50">
        <f t="shared" si="6"/>
        <v>1.8621973929236499E-3</v>
      </c>
      <c r="F28" s="50">
        <f t="shared" si="7"/>
        <v>0</v>
      </c>
      <c r="G28" s="51">
        <v>0</v>
      </c>
      <c r="H28" s="52">
        <f t="shared" si="8"/>
        <v>0</v>
      </c>
      <c r="I28" s="52">
        <f t="shared" si="9"/>
        <v>0</v>
      </c>
      <c r="J28" s="53">
        <v>0</v>
      </c>
      <c r="K28" s="54">
        <f t="shared" si="10"/>
        <v>0</v>
      </c>
      <c r="L28" s="53">
        <f t="shared" si="11"/>
        <v>0</v>
      </c>
      <c r="M28" s="21" t="s">
        <v>114</v>
      </c>
    </row>
    <row r="29" spans="1:13" ht="60" customHeight="1" thickBot="1" x14ac:dyDescent="0.3">
      <c r="A29" s="34" t="s">
        <v>116</v>
      </c>
      <c r="B29" s="34" t="s">
        <v>198</v>
      </c>
      <c r="C29" s="70"/>
      <c r="D29" s="49">
        <v>6</v>
      </c>
      <c r="E29" s="50">
        <f t="shared" si="6"/>
        <v>3.7243947858472998E-3</v>
      </c>
      <c r="F29" s="50">
        <f t="shared" si="7"/>
        <v>0</v>
      </c>
      <c r="G29" s="51">
        <v>0</v>
      </c>
      <c r="H29" s="52">
        <f t="shared" si="8"/>
        <v>0</v>
      </c>
      <c r="I29" s="52">
        <f t="shared" si="9"/>
        <v>0</v>
      </c>
      <c r="J29" s="53">
        <v>0</v>
      </c>
      <c r="K29" s="54">
        <f t="shared" si="10"/>
        <v>0</v>
      </c>
      <c r="L29" s="53">
        <f t="shared" si="11"/>
        <v>0</v>
      </c>
      <c r="M29" s="21" t="s">
        <v>118</v>
      </c>
    </row>
    <row r="30" spans="1:13" ht="60" customHeight="1" thickBot="1" x14ac:dyDescent="0.3">
      <c r="A30" s="34" t="s">
        <v>117</v>
      </c>
      <c r="B30" s="34" t="s">
        <v>198</v>
      </c>
      <c r="C30" s="48"/>
      <c r="D30" s="49">
        <v>2</v>
      </c>
      <c r="E30" s="50">
        <f t="shared" si="6"/>
        <v>1.2414649286157666E-3</v>
      </c>
      <c r="F30" s="50">
        <f t="shared" si="7"/>
        <v>0</v>
      </c>
      <c r="G30" s="51">
        <v>0</v>
      </c>
      <c r="H30" s="52">
        <f t="shared" si="8"/>
        <v>0</v>
      </c>
      <c r="I30" s="52">
        <f t="shared" si="9"/>
        <v>0</v>
      </c>
      <c r="J30" s="53">
        <v>0</v>
      </c>
      <c r="K30" s="54">
        <f t="shared" si="10"/>
        <v>0</v>
      </c>
      <c r="L30" s="53">
        <f t="shared" si="11"/>
        <v>0</v>
      </c>
      <c r="M30" s="21" t="s">
        <v>119</v>
      </c>
    </row>
    <row r="31" spans="1:13" ht="60" customHeight="1" thickBot="1" x14ac:dyDescent="0.3">
      <c r="A31" s="34" t="s">
        <v>201</v>
      </c>
      <c r="B31" s="34" t="s">
        <v>202</v>
      </c>
      <c r="C31" s="48"/>
      <c r="D31" s="49">
        <v>0.5</v>
      </c>
      <c r="E31" s="71">
        <f t="shared" si="6"/>
        <v>3.1036623215394165E-4</v>
      </c>
      <c r="F31" s="50">
        <f t="shared" si="7"/>
        <v>0</v>
      </c>
      <c r="G31" s="51">
        <v>0</v>
      </c>
      <c r="H31" s="52">
        <f t="shared" si="8"/>
        <v>0</v>
      </c>
      <c r="I31" s="52">
        <f t="shared" si="9"/>
        <v>0</v>
      </c>
      <c r="J31" s="53">
        <v>0</v>
      </c>
      <c r="K31" s="54">
        <f t="shared" si="10"/>
        <v>0</v>
      </c>
      <c r="L31" s="53">
        <f t="shared" si="11"/>
        <v>0</v>
      </c>
      <c r="M31" s="21" t="s">
        <v>124</v>
      </c>
    </row>
    <row r="32" spans="1:13" ht="60" customHeight="1" thickBot="1" x14ac:dyDescent="0.3">
      <c r="A32" s="31" t="s">
        <v>69</v>
      </c>
      <c r="B32" s="22"/>
      <c r="C32" s="38"/>
      <c r="D32" s="38"/>
      <c r="E32" s="39"/>
      <c r="F32" s="39">
        <f>SUM(F33:F36)</f>
        <v>0</v>
      </c>
      <c r="G32" s="67"/>
      <c r="H32" s="68"/>
      <c r="I32" s="39">
        <f>SUM(I33:I36)</f>
        <v>0</v>
      </c>
      <c r="J32" s="67"/>
      <c r="K32" s="68"/>
      <c r="L32" s="69">
        <f>SUM(L33:L36)</f>
        <v>0</v>
      </c>
      <c r="M32" s="39"/>
    </row>
    <row r="33" spans="1:13" ht="60" customHeight="1" thickBot="1" x14ac:dyDescent="0.3">
      <c r="A33" s="17" t="s">
        <v>102</v>
      </c>
      <c r="B33" s="17" t="s">
        <v>110</v>
      </c>
      <c r="C33" s="48"/>
      <c r="D33" s="49">
        <v>14</v>
      </c>
      <c r="E33" s="50">
        <f>D33/$C$4</f>
        <v>8.6902545003103657E-3</v>
      </c>
      <c r="F33" s="50">
        <f>$C33*E33</f>
        <v>0</v>
      </c>
      <c r="G33" s="51">
        <v>0</v>
      </c>
      <c r="H33" s="52">
        <f>G33/$C$4</f>
        <v>0</v>
      </c>
      <c r="I33" s="52">
        <f>$C33*H33</f>
        <v>0</v>
      </c>
      <c r="J33" s="53">
        <v>0</v>
      </c>
      <c r="K33" s="54">
        <f>J33/$C$4</f>
        <v>0</v>
      </c>
      <c r="L33" s="53">
        <f>$C33*K33</f>
        <v>0</v>
      </c>
      <c r="M33" s="21" t="s">
        <v>81</v>
      </c>
    </row>
    <row r="34" spans="1:13" ht="60" customHeight="1" thickBot="1" x14ac:dyDescent="0.3">
      <c r="A34" s="17" t="s">
        <v>103</v>
      </c>
      <c r="B34" s="17" t="s">
        <v>203</v>
      </c>
      <c r="C34" s="48"/>
      <c r="D34" s="49">
        <v>229</v>
      </c>
      <c r="E34" s="50">
        <f>D34/$C$4</f>
        <v>0.14214773432650527</v>
      </c>
      <c r="F34" s="50">
        <f>$C34*E34</f>
        <v>0</v>
      </c>
      <c r="G34" s="51">
        <v>0</v>
      </c>
      <c r="H34" s="52">
        <f>G34/$C$4</f>
        <v>0</v>
      </c>
      <c r="I34" s="52">
        <f>$C34*H34</f>
        <v>0</v>
      </c>
      <c r="J34" s="53">
        <v>0</v>
      </c>
      <c r="K34" s="54">
        <f>J34/$C$4</f>
        <v>0</v>
      </c>
      <c r="L34" s="53">
        <f>$C34*K34</f>
        <v>0</v>
      </c>
      <c r="M34" s="21" t="s">
        <v>204</v>
      </c>
    </row>
    <row r="35" spans="1:13" ht="60" customHeight="1" thickBot="1" x14ac:dyDescent="0.3">
      <c r="A35" s="34" t="s">
        <v>104</v>
      </c>
      <c r="B35" s="17" t="s">
        <v>44</v>
      </c>
      <c r="C35" s="48"/>
      <c r="D35" s="72">
        <v>0.16600000000000001</v>
      </c>
      <c r="E35" s="73">
        <f>D35/$C$4</f>
        <v>1.0304158907510863E-4</v>
      </c>
      <c r="F35" s="50">
        <f>$C35*E35</f>
        <v>0</v>
      </c>
      <c r="G35" s="51">
        <v>0</v>
      </c>
      <c r="H35" s="52">
        <f>G35/$C$4</f>
        <v>0</v>
      </c>
      <c r="I35" s="52">
        <f>$C35*H35</f>
        <v>0</v>
      </c>
      <c r="J35" s="53">
        <v>0</v>
      </c>
      <c r="K35" s="54">
        <f>J35/$C$4</f>
        <v>0</v>
      </c>
      <c r="L35" s="53">
        <f>$C35*K35</f>
        <v>0</v>
      </c>
      <c r="M35" s="21" t="s">
        <v>82</v>
      </c>
    </row>
    <row r="36" spans="1:13" ht="60" customHeight="1" thickBot="1" x14ac:dyDescent="0.3">
      <c r="A36" s="17" t="s">
        <v>105</v>
      </c>
      <c r="B36" s="17" t="s">
        <v>205</v>
      </c>
      <c r="C36" s="48"/>
      <c r="D36" s="49">
        <v>8</v>
      </c>
      <c r="E36" s="50">
        <f>D36/$C$4</f>
        <v>4.9658597144630664E-3</v>
      </c>
      <c r="F36" s="50">
        <f>$C36*E36</f>
        <v>0</v>
      </c>
      <c r="G36" s="51">
        <v>0</v>
      </c>
      <c r="H36" s="52">
        <f>G36/$C$4</f>
        <v>0</v>
      </c>
      <c r="I36" s="52">
        <f>$C36*H36</f>
        <v>0</v>
      </c>
      <c r="J36" s="53">
        <v>0</v>
      </c>
      <c r="K36" s="54">
        <f>J36/$C$4</f>
        <v>0</v>
      </c>
      <c r="L36" s="53">
        <f>$C36*K36</f>
        <v>0</v>
      </c>
      <c r="M36" s="21" t="s">
        <v>206</v>
      </c>
    </row>
    <row r="37" spans="1:13" ht="60" customHeight="1" thickBot="1" x14ac:dyDescent="0.3">
      <c r="A37" s="31" t="s">
        <v>47</v>
      </c>
      <c r="B37" s="22"/>
      <c r="C37" s="22"/>
      <c r="D37" s="22"/>
      <c r="E37" s="22"/>
      <c r="F37" s="39">
        <f>SUM(F38:F46)</f>
        <v>0</v>
      </c>
      <c r="G37" s="22"/>
      <c r="H37" s="86"/>
      <c r="I37" s="39">
        <f>SUM(I38:I46)</f>
        <v>0</v>
      </c>
      <c r="J37" s="22"/>
      <c r="K37" s="74"/>
      <c r="L37" s="39">
        <f>SUM(L38:L46)</f>
        <v>0</v>
      </c>
      <c r="M37" s="9"/>
    </row>
    <row r="38" spans="1:13" ht="60" customHeight="1" thickBot="1" x14ac:dyDescent="0.3">
      <c r="A38" s="75" t="s">
        <v>109</v>
      </c>
      <c r="B38" s="17" t="s">
        <v>110</v>
      </c>
      <c r="C38" s="48"/>
      <c r="D38" s="49">
        <v>670</v>
      </c>
      <c r="E38" s="50">
        <f t="shared" ref="E38:E46" si="12">D38/$C$4</f>
        <v>0.41589075108628182</v>
      </c>
      <c r="F38" s="50">
        <f t="shared" ref="F38:F46" si="13">$C38*E38</f>
        <v>0</v>
      </c>
      <c r="G38" s="51">
        <v>0</v>
      </c>
      <c r="H38" s="52">
        <f t="shared" ref="H38:H46" si="14">G38/$C$4</f>
        <v>0</v>
      </c>
      <c r="I38" s="52">
        <f t="shared" ref="I38:I46" si="15">$C38*H38</f>
        <v>0</v>
      </c>
      <c r="J38" s="53">
        <v>0</v>
      </c>
      <c r="K38" s="54">
        <f t="shared" ref="K38:K46" si="16">J38/$C$4</f>
        <v>0</v>
      </c>
      <c r="L38" s="53">
        <f t="shared" ref="L38:L46" si="17">$C38*K38</f>
        <v>0</v>
      </c>
      <c r="M38" s="21" t="s">
        <v>70</v>
      </c>
    </row>
    <row r="39" spans="1:13" ht="60" customHeight="1" thickBot="1" x14ac:dyDescent="0.3">
      <c r="A39" s="77" t="s">
        <v>258</v>
      </c>
      <c r="B39" s="34" t="s">
        <v>259</v>
      </c>
      <c r="C39" s="48"/>
      <c r="D39" s="49">
        <v>300</v>
      </c>
      <c r="E39" s="50">
        <f t="shared" si="12"/>
        <v>0.18621973929236499</v>
      </c>
      <c r="F39" s="50">
        <f t="shared" si="13"/>
        <v>0</v>
      </c>
      <c r="G39" s="51">
        <v>0</v>
      </c>
      <c r="H39" s="52">
        <f t="shared" si="14"/>
        <v>0</v>
      </c>
      <c r="I39" s="52">
        <f t="shared" si="15"/>
        <v>0</v>
      </c>
      <c r="J39" s="53">
        <v>100</v>
      </c>
      <c r="K39" s="54">
        <f t="shared" si="16"/>
        <v>6.2073246430788327E-2</v>
      </c>
      <c r="L39" s="53">
        <f t="shared" si="17"/>
        <v>0</v>
      </c>
      <c r="M39" s="21" t="s">
        <v>71</v>
      </c>
    </row>
    <row r="40" spans="1:13" ht="60" customHeight="1" thickBot="1" x14ac:dyDescent="0.3">
      <c r="A40" s="75" t="s">
        <v>106</v>
      </c>
      <c r="B40" s="17" t="s">
        <v>207</v>
      </c>
      <c r="C40" s="48"/>
      <c r="D40" s="49">
        <v>336</v>
      </c>
      <c r="E40" s="50">
        <f t="shared" si="12"/>
        <v>0.20856610800744879</v>
      </c>
      <c r="F40" s="50">
        <f t="shared" si="13"/>
        <v>0</v>
      </c>
      <c r="G40" s="51">
        <v>0</v>
      </c>
      <c r="H40" s="52">
        <f t="shared" si="14"/>
        <v>0</v>
      </c>
      <c r="I40" s="52">
        <f t="shared" si="15"/>
        <v>0</v>
      </c>
      <c r="J40" s="53">
        <v>0</v>
      </c>
      <c r="K40" s="54">
        <f t="shared" si="16"/>
        <v>0</v>
      </c>
      <c r="L40" s="53">
        <f t="shared" si="17"/>
        <v>0</v>
      </c>
      <c r="M40" s="21" t="s">
        <v>83</v>
      </c>
    </row>
    <row r="41" spans="1:13" ht="60" customHeight="1" thickBot="1" x14ac:dyDescent="0.3">
      <c r="A41" s="75" t="s">
        <v>107</v>
      </c>
      <c r="B41" s="17" t="s">
        <v>208</v>
      </c>
      <c r="C41" s="48"/>
      <c r="D41" s="49">
        <v>100</v>
      </c>
      <c r="E41" s="50">
        <f t="shared" si="12"/>
        <v>6.2073246430788327E-2</v>
      </c>
      <c r="F41" s="50">
        <f t="shared" si="13"/>
        <v>0</v>
      </c>
      <c r="G41" s="51">
        <v>200</v>
      </c>
      <c r="H41" s="52">
        <f t="shared" si="14"/>
        <v>0.12414649286157665</v>
      </c>
      <c r="I41" s="52">
        <f t="shared" si="15"/>
        <v>0</v>
      </c>
      <c r="J41" s="53">
        <v>0</v>
      </c>
      <c r="K41" s="54">
        <f t="shared" si="16"/>
        <v>0</v>
      </c>
      <c r="L41" s="53">
        <f t="shared" si="17"/>
        <v>0</v>
      </c>
      <c r="M41" s="21" t="s">
        <v>84</v>
      </c>
    </row>
    <row r="42" spans="1:13" ht="60" customHeight="1" thickBot="1" x14ac:dyDescent="0.3">
      <c r="A42" s="75" t="s">
        <v>57</v>
      </c>
      <c r="B42" s="17" t="s">
        <v>209</v>
      </c>
      <c r="C42" s="48"/>
      <c r="D42" s="49">
        <v>100</v>
      </c>
      <c r="E42" s="50">
        <f t="shared" si="12"/>
        <v>6.2073246430788327E-2</v>
      </c>
      <c r="F42" s="50">
        <f t="shared" si="13"/>
        <v>0</v>
      </c>
      <c r="G42" s="51">
        <v>0</v>
      </c>
      <c r="H42" s="52">
        <f t="shared" si="14"/>
        <v>0</v>
      </c>
      <c r="I42" s="52">
        <f t="shared" si="15"/>
        <v>0</v>
      </c>
      <c r="J42" s="53">
        <v>0</v>
      </c>
      <c r="K42" s="54">
        <f t="shared" si="16"/>
        <v>0</v>
      </c>
      <c r="L42" s="53">
        <f t="shared" si="17"/>
        <v>0</v>
      </c>
      <c r="M42" s="21" t="s">
        <v>85</v>
      </c>
    </row>
    <row r="43" spans="1:13" ht="60" customHeight="1" thickBot="1" x14ac:dyDescent="0.3">
      <c r="A43" s="75" t="s">
        <v>58</v>
      </c>
      <c r="B43" s="17" t="s">
        <v>210</v>
      </c>
      <c r="C43" s="48"/>
      <c r="D43" s="49">
        <v>200</v>
      </c>
      <c r="E43" s="50">
        <f t="shared" si="12"/>
        <v>0.12414649286157665</v>
      </c>
      <c r="F43" s="50">
        <f t="shared" si="13"/>
        <v>0</v>
      </c>
      <c r="G43" s="51">
        <v>10</v>
      </c>
      <c r="H43" s="52">
        <f t="shared" si="14"/>
        <v>6.2073246430788334E-3</v>
      </c>
      <c r="I43" s="52">
        <f t="shared" si="15"/>
        <v>0</v>
      </c>
      <c r="J43" s="53">
        <v>0</v>
      </c>
      <c r="K43" s="54">
        <f t="shared" si="16"/>
        <v>0</v>
      </c>
      <c r="L43" s="53">
        <f t="shared" si="17"/>
        <v>0</v>
      </c>
      <c r="M43" s="21" t="s">
        <v>86</v>
      </c>
    </row>
    <row r="44" spans="1:13" ht="60" customHeight="1" thickBot="1" x14ac:dyDescent="0.3">
      <c r="A44" s="75" t="s">
        <v>108</v>
      </c>
      <c r="B44" s="17" t="s">
        <v>110</v>
      </c>
      <c r="C44" s="48"/>
      <c r="D44" s="49">
        <v>125</v>
      </c>
      <c r="E44" s="50">
        <f t="shared" si="12"/>
        <v>7.7591558038485414E-2</v>
      </c>
      <c r="F44" s="50">
        <f t="shared" si="13"/>
        <v>0</v>
      </c>
      <c r="G44" s="51">
        <v>37.5</v>
      </c>
      <c r="H44" s="52">
        <f t="shared" si="14"/>
        <v>2.3277467411545624E-2</v>
      </c>
      <c r="I44" s="52">
        <f t="shared" si="15"/>
        <v>0</v>
      </c>
      <c r="J44" s="53">
        <v>0</v>
      </c>
      <c r="K44" s="54">
        <f t="shared" si="16"/>
        <v>0</v>
      </c>
      <c r="L44" s="53">
        <f t="shared" si="17"/>
        <v>0</v>
      </c>
      <c r="M44" s="21" t="s">
        <v>72</v>
      </c>
    </row>
    <row r="45" spans="1:13" ht="60" customHeight="1" thickBot="1" x14ac:dyDescent="0.3">
      <c r="A45" s="75" t="s">
        <v>111</v>
      </c>
      <c r="B45" s="75" t="s">
        <v>110</v>
      </c>
      <c r="C45" s="48"/>
      <c r="D45" s="49">
        <v>100</v>
      </c>
      <c r="E45" s="50">
        <f t="shared" si="12"/>
        <v>6.2073246430788327E-2</v>
      </c>
      <c r="F45" s="50">
        <f t="shared" si="13"/>
        <v>0</v>
      </c>
      <c r="G45" s="51">
        <v>50</v>
      </c>
      <c r="H45" s="52">
        <f t="shared" si="14"/>
        <v>3.1036623215394164E-2</v>
      </c>
      <c r="I45" s="52">
        <f t="shared" si="15"/>
        <v>0</v>
      </c>
      <c r="J45" s="53">
        <v>450</v>
      </c>
      <c r="K45" s="54">
        <f t="shared" si="16"/>
        <v>0.27932960893854747</v>
      </c>
      <c r="L45" s="53">
        <f t="shared" si="17"/>
        <v>0</v>
      </c>
      <c r="M45" s="21" t="s">
        <v>73</v>
      </c>
    </row>
    <row r="46" spans="1:13" ht="60" customHeight="1" thickBot="1" x14ac:dyDescent="0.3">
      <c r="A46" s="75" t="s">
        <v>260</v>
      </c>
      <c r="B46" s="17" t="s">
        <v>211</v>
      </c>
      <c r="C46" s="48"/>
      <c r="D46" s="49">
        <v>50</v>
      </c>
      <c r="E46" s="50">
        <f t="shared" si="12"/>
        <v>3.1036623215394164E-2</v>
      </c>
      <c r="F46" s="50">
        <f t="shared" si="13"/>
        <v>0</v>
      </c>
      <c r="G46" s="51">
        <v>75</v>
      </c>
      <c r="H46" s="52">
        <f t="shared" si="14"/>
        <v>4.6554934823091247E-2</v>
      </c>
      <c r="I46" s="52">
        <f t="shared" si="15"/>
        <v>0</v>
      </c>
      <c r="J46" s="53">
        <v>150</v>
      </c>
      <c r="K46" s="54">
        <f t="shared" si="16"/>
        <v>9.3109869646182494E-2</v>
      </c>
      <c r="L46" s="53">
        <f t="shared" si="17"/>
        <v>0</v>
      </c>
      <c r="M46" s="21" t="s">
        <v>87</v>
      </c>
    </row>
    <row r="47" spans="1:13" ht="60" customHeight="1" thickBot="1" x14ac:dyDescent="0.3">
      <c r="A47" s="31" t="s">
        <v>54</v>
      </c>
      <c r="B47" s="22"/>
      <c r="C47" s="38"/>
      <c r="D47" s="38"/>
      <c r="E47" s="39"/>
      <c r="F47" s="39">
        <f>SUM(F48:F51)</f>
        <v>0</v>
      </c>
      <c r="G47" s="67"/>
      <c r="H47" s="68"/>
      <c r="I47" s="39">
        <f>SUM(I48:I51)</f>
        <v>0</v>
      </c>
      <c r="J47" s="67"/>
      <c r="K47" s="68"/>
      <c r="L47" s="69">
        <f>SUM(L48:L51)</f>
        <v>0</v>
      </c>
      <c r="M47" s="39"/>
    </row>
    <row r="48" spans="1:13" ht="60" customHeight="1" thickBot="1" x14ac:dyDescent="0.3">
      <c r="A48" s="34" t="s">
        <v>56</v>
      </c>
      <c r="B48" s="76" t="s">
        <v>76</v>
      </c>
      <c r="C48" s="48"/>
      <c r="D48" s="49">
        <v>30</v>
      </c>
      <c r="E48" s="50">
        <f>D48/$C$4</f>
        <v>1.86219739292365E-2</v>
      </c>
      <c r="F48" s="50">
        <f>$C48*E48</f>
        <v>0</v>
      </c>
      <c r="G48" s="51">
        <v>0</v>
      </c>
      <c r="H48" s="52">
        <f>G48/$C$4</f>
        <v>0</v>
      </c>
      <c r="I48" s="52">
        <f>$C48*H48</f>
        <v>0</v>
      </c>
      <c r="J48" s="53">
        <v>0</v>
      </c>
      <c r="K48" s="54">
        <f>J48/$C$4</f>
        <v>0</v>
      </c>
      <c r="L48" s="53">
        <f>$C48*K48</f>
        <v>0</v>
      </c>
      <c r="M48" s="21" t="s">
        <v>77</v>
      </c>
    </row>
    <row r="49" spans="1:13" ht="60" customHeight="1" thickBot="1" x14ac:dyDescent="0.3">
      <c r="A49" s="77" t="s">
        <v>78</v>
      </c>
      <c r="B49" s="34" t="s">
        <v>76</v>
      </c>
      <c r="C49" s="70"/>
      <c r="D49" s="49">
        <v>30</v>
      </c>
      <c r="E49" s="50">
        <f>D49/$C$4</f>
        <v>1.86219739292365E-2</v>
      </c>
      <c r="F49" s="50">
        <f>$C49*E49</f>
        <v>0</v>
      </c>
      <c r="G49" s="51">
        <v>0</v>
      </c>
      <c r="H49" s="52">
        <f>G49/$C$4</f>
        <v>0</v>
      </c>
      <c r="I49" s="52">
        <f>$C49*H49</f>
        <v>0</v>
      </c>
      <c r="J49" s="53">
        <v>0</v>
      </c>
      <c r="K49" s="54">
        <f>J49/$C$4</f>
        <v>0</v>
      </c>
      <c r="L49" s="53">
        <f>$C49*K49</f>
        <v>0</v>
      </c>
      <c r="M49" s="21" t="s">
        <v>212</v>
      </c>
    </row>
    <row r="50" spans="1:13" ht="60" customHeight="1" thickBot="1" x14ac:dyDescent="0.3">
      <c r="A50" s="75" t="s">
        <v>79</v>
      </c>
      <c r="B50" s="63" t="s">
        <v>213</v>
      </c>
      <c r="C50" s="48"/>
      <c r="D50" s="49">
        <v>2</v>
      </c>
      <c r="E50" s="50">
        <f>D50/$C$4</f>
        <v>1.2414649286157666E-3</v>
      </c>
      <c r="F50" s="50">
        <f>$C50*E50</f>
        <v>0</v>
      </c>
      <c r="G50" s="51">
        <v>0</v>
      </c>
      <c r="H50" s="52">
        <f>G50/$C$4</f>
        <v>0</v>
      </c>
      <c r="I50" s="52">
        <f>$C50*H50</f>
        <v>0</v>
      </c>
      <c r="J50" s="53">
        <v>0</v>
      </c>
      <c r="K50" s="54">
        <f>J50/$C$4</f>
        <v>0</v>
      </c>
      <c r="L50" s="53">
        <f>$C50*K50</f>
        <v>0</v>
      </c>
      <c r="M50" s="21" t="s">
        <v>214</v>
      </c>
    </row>
    <row r="51" spans="1:13" ht="60" customHeight="1" thickBot="1" x14ac:dyDescent="0.3">
      <c r="A51" s="77" t="s">
        <v>251</v>
      </c>
      <c r="B51" s="17" t="s">
        <v>215</v>
      </c>
      <c r="C51" s="48"/>
      <c r="D51" s="49">
        <v>200</v>
      </c>
      <c r="E51" s="50">
        <f>D51/$C$4</f>
        <v>0.12414649286157665</v>
      </c>
      <c r="F51" s="50">
        <f>$C51*E51</f>
        <v>0</v>
      </c>
      <c r="G51" s="51">
        <v>0</v>
      </c>
      <c r="H51" s="52">
        <f>G51/$C$4</f>
        <v>0</v>
      </c>
      <c r="I51" s="52">
        <f>$C51*H51</f>
        <v>0</v>
      </c>
      <c r="J51" s="53">
        <v>0</v>
      </c>
      <c r="K51" s="54">
        <f>J51/$C$4</f>
        <v>0</v>
      </c>
      <c r="L51" s="53">
        <f>$C51*K51</f>
        <v>0</v>
      </c>
      <c r="M51" s="21"/>
    </row>
    <row r="52" spans="1:13" x14ac:dyDescent="0.25">
      <c r="H52" s="13"/>
      <c r="K52" s="8"/>
    </row>
    <row r="53" spans="1:13" x14ac:dyDescent="0.25">
      <c r="K53" s="8"/>
    </row>
  </sheetData>
  <mergeCells count="5">
    <mergeCell ref="A3:A4"/>
    <mergeCell ref="D2:F2"/>
    <mergeCell ref="G2:I2"/>
    <mergeCell ref="J2:L2"/>
    <mergeCell ref="A1:L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0"/>
  <sheetViews>
    <sheetView topLeftCell="A23" zoomScale="85" zoomScaleNormal="85" workbookViewId="0">
      <selection activeCell="I31" sqref="I31"/>
    </sheetView>
  </sheetViews>
  <sheetFormatPr baseColWidth="10" defaultColWidth="11.453125" defaultRowHeight="13" x14ac:dyDescent="0.3"/>
  <cols>
    <col min="1" max="1" width="65.7265625" style="10" customWidth="1"/>
    <col min="2" max="2" width="25.7265625" style="10" customWidth="1"/>
    <col min="3" max="4" width="14.7265625" style="10" customWidth="1"/>
    <col min="5" max="6" width="14.7265625" style="12" customWidth="1"/>
    <col min="7" max="7" width="64.54296875" style="20" customWidth="1"/>
    <col min="8" max="8" width="58.54296875" style="10" customWidth="1"/>
    <col min="9" max="16384" width="11.453125" style="10"/>
  </cols>
  <sheetData>
    <row r="1" spans="1:8" s="7" customFormat="1" ht="114.75" customHeight="1" thickBot="1" x14ac:dyDescent="0.3">
      <c r="A1" s="141" t="s">
        <v>182</v>
      </c>
      <c r="B1" s="149"/>
      <c r="C1" s="149"/>
      <c r="D1" s="149"/>
      <c r="E1" s="149"/>
      <c r="F1" s="149"/>
      <c r="G1" s="149"/>
      <c r="H1" s="101" t="e" vm="2">
        <v>#VALUE!</v>
      </c>
    </row>
    <row r="2" spans="1:8" s="20" customFormat="1" ht="54.75" customHeight="1" thickBot="1" x14ac:dyDescent="0.35">
      <c r="A2" s="94" t="s">
        <v>5</v>
      </c>
      <c r="B2" s="150"/>
      <c r="C2" s="151"/>
      <c r="D2" s="151"/>
      <c r="E2" s="151"/>
      <c r="F2" s="151"/>
      <c r="G2" s="151"/>
      <c r="H2" s="152"/>
    </row>
    <row r="3" spans="1:8" ht="36.75" customHeight="1" thickBot="1" x14ac:dyDescent="0.35">
      <c r="A3" s="148" t="s">
        <v>189</v>
      </c>
      <c r="B3" s="90"/>
      <c r="C3" s="84" t="s">
        <v>185</v>
      </c>
      <c r="D3" s="37" t="s">
        <v>126</v>
      </c>
      <c r="E3" s="37" t="s">
        <v>216</v>
      </c>
      <c r="F3" s="37" t="s">
        <v>66</v>
      </c>
      <c r="G3" s="153" t="s">
        <v>4</v>
      </c>
      <c r="H3" s="154"/>
    </row>
    <row r="4" spans="1:8" ht="57" customHeight="1" thickBot="1" x14ac:dyDescent="0.35">
      <c r="A4" s="148"/>
      <c r="B4" s="90" t="s">
        <v>242</v>
      </c>
      <c r="C4" s="95">
        <v>1611</v>
      </c>
      <c r="D4" s="37"/>
      <c r="E4" s="37"/>
      <c r="F4" s="37" t="s">
        <v>190</v>
      </c>
      <c r="G4" s="155" t="s">
        <v>245</v>
      </c>
      <c r="H4" s="156"/>
    </row>
    <row r="5" spans="1:8" ht="60" customHeight="1" thickBot="1" x14ac:dyDescent="0.35">
      <c r="A5" s="40" t="s">
        <v>239</v>
      </c>
      <c r="B5" s="40" t="s">
        <v>99</v>
      </c>
      <c r="C5" s="19"/>
      <c r="D5" s="19"/>
      <c r="E5" s="19"/>
      <c r="F5" s="18">
        <f>SUM(F6,F13,F20,F28,F36)</f>
        <v>0</v>
      </c>
      <c r="G5" s="147" t="s">
        <v>74</v>
      </c>
      <c r="H5" s="147"/>
    </row>
    <row r="6" spans="1:8" s="33" customFormat="1" ht="60" customHeight="1" thickBot="1" x14ac:dyDescent="0.35">
      <c r="A6" s="31" t="s">
        <v>60</v>
      </c>
      <c r="B6" s="31"/>
      <c r="C6" s="31"/>
      <c r="D6" s="31"/>
      <c r="E6" s="31"/>
      <c r="F6" s="96">
        <f>SUM(F7:F12)</f>
        <v>0</v>
      </c>
      <c r="G6" s="145"/>
      <c r="H6" s="145"/>
    </row>
    <row r="7" spans="1:8" ht="60" customHeight="1" thickBot="1" x14ac:dyDescent="0.35">
      <c r="A7" s="17" t="s">
        <v>6</v>
      </c>
      <c r="B7" s="17" t="s">
        <v>91</v>
      </c>
      <c r="C7" s="97"/>
      <c r="D7" s="98">
        <v>35.200000000000003</v>
      </c>
      <c r="E7" s="98">
        <f>D7/$C$4</f>
        <v>2.1849782743637493E-2</v>
      </c>
      <c r="F7" s="98">
        <f>E7*C7</f>
        <v>0</v>
      </c>
      <c r="G7" s="146" t="s">
        <v>7</v>
      </c>
      <c r="H7" s="146"/>
    </row>
    <row r="8" spans="1:8" ht="60" customHeight="1" thickBot="1" x14ac:dyDescent="0.35">
      <c r="A8" s="17" t="s">
        <v>8</v>
      </c>
      <c r="B8" s="17" t="s">
        <v>91</v>
      </c>
      <c r="C8" s="97"/>
      <c r="D8" s="98">
        <v>105.6</v>
      </c>
      <c r="E8" s="98">
        <f t="shared" ref="E8:E40" si="0">D8/$C$4</f>
        <v>6.5549348230912477E-2</v>
      </c>
      <c r="F8" s="98">
        <f t="shared" ref="F8:F40" si="1">E8*C8</f>
        <v>0</v>
      </c>
      <c r="G8" s="146" t="s">
        <v>7</v>
      </c>
      <c r="H8" s="146"/>
    </row>
    <row r="9" spans="1:8" ht="60" customHeight="1" thickBot="1" x14ac:dyDescent="0.35">
      <c r="A9" s="17" t="s">
        <v>9</v>
      </c>
      <c r="B9" s="17" t="s">
        <v>91</v>
      </c>
      <c r="C9" s="97"/>
      <c r="D9" s="98">
        <v>176</v>
      </c>
      <c r="E9" s="98">
        <f t="shared" si="0"/>
        <v>0.10924891371818746</v>
      </c>
      <c r="F9" s="98">
        <f t="shared" si="1"/>
        <v>0</v>
      </c>
      <c r="G9" s="146" t="s">
        <v>10</v>
      </c>
      <c r="H9" s="146"/>
    </row>
    <row r="10" spans="1:8" ht="60" customHeight="1" thickBot="1" x14ac:dyDescent="0.35">
      <c r="A10" s="17" t="s">
        <v>11</v>
      </c>
      <c r="B10" s="17" t="s">
        <v>91</v>
      </c>
      <c r="C10" s="97"/>
      <c r="D10" s="98">
        <v>176</v>
      </c>
      <c r="E10" s="98">
        <f t="shared" si="0"/>
        <v>0.10924891371818746</v>
      </c>
      <c r="F10" s="98">
        <f t="shared" si="1"/>
        <v>0</v>
      </c>
      <c r="G10" s="146" t="s">
        <v>12</v>
      </c>
      <c r="H10" s="146"/>
    </row>
    <row r="11" spans="1:8" ht="60" customHeight="1" thickBot="1" x14ac:dyDescent="0.35">
      <c r="A11" s="17" t="s">
        <v>13</v>
      </c>
      <c r="B11" s="17" t="s">
        <v>91</v>
      </c>
      <c r="C11" s="97"/>
      <c r="D11" s="98">
        <v>880</v>
      </c>
      <c r="E11" s="98">
        <f t="shared" si="0"/>
        <v>0.54624456859093729</v>
      </c>
      <c r="F11" s="98">
        <f t="shared" si="1"/>
        <v>0</v>
      </c>
      <c r="G11" s="146" t="s">
        <v>14</v>
      </c>
      <c r="H11" s="146"/>
    </row>
    <row r="12" spans="1:8" ht="60" customHeight="1" thickBot="1" x14ac:dyDescent="0.35">
      <c r="A12" s="17" t="s">
        <v>139</v>
      </c>
      <c r="B12" s="17" t="s">
        <v>91</v>
      </c>
      <c r="C12" s="97"/>
      <c r="D12" s="98">
        <v>8.8000000000000007</v>
      </c>
      <c r="E12" s="98">
        <f t="shared" si="0"/>
        <v>5.4624456859093734E-3</v>
      </c>
      <c r="F12" s="98">
        <f t="shared" si="1"/>
        <v>0</v>
      </c>
      <c r="G12" s="146" t="s">
        <v>15</v>
      </c>
      <c r="H12" s="146"/>
    </row>
    <row r="13" spans="1:8" ht="60" customHeight="1" thickBot="1" x14ac:dyDescent="0.35">
      <c r="A13" s="116" t="s">
        <v>257</v>
      </c>
      <c r="B13" s="31"/>
      <c r="C13" s="31"/>
      <c r="D13" s="99"/>
      <c r="E13" s="99"/>
      <c r="F13" s="96">
        <f>SUM(F14:F19)</f>
        <v>0</v>
      </c>
      <c r="G13" s="145"/>
      <c r="H13" s="145"/>
    </row>
    <row r="14" spans="1:8" ht="60" customHeight="1" thickBot="1" x14ac:dyDescent="0.35">
      <c r="A14" s="17" t="s">
        <v>140</v>
      </c>
      <c r="B14" s="17" t="s">
        <v>202</v>
      </c>
      <c r="C14" s="97"/>
      <c r="D14" s="98">
        <v>17.600000000000001</v>
      </c>
      <c r="E14" s="98">
        <f t="shared" si="0"/>
        <v>1.0924891371818747E-2</v>
      </c>
      <c r="F14" s="98">
        <f t="shared" si="1"/>
        <v>0</v>
      </c>
      <c r="G14" s="146" t="s">
        <v>36</v>
      </c>
      <c r="H14" s="146"/>
    </row>
    <row r="15" spans="1:8" ht="60" customHeight="1" thickBot="1" x14ac:dyDescent="0.35">
      <c r="A15" s="17" t="s">
        <v>181</v>
      </c>
      <c r="B15" s="17" t="s">
        <v>217</v>
      </c>
      <c r="C15" s="97"/>
      <c r="D15" s="98">
        <v>3.5000000000000003E-2</v>
      </c>
      <c r="E15" s="98">
        <f t="shared" si="0"/>
        <v>2.1725636250775918E-5</v>
      </c>
      <c r="F15" s="98">
        <f t="shared" si="1"/>
        <v>0</v>
      </c>
      <c r="G15" s="146" t="s">
        <v>37</v>
      </c>
      <c r="H15" s="146"/>
    </row>
    <row r="16" spans="1:8" ht="60" customHeight="1" thickBot="1" x14ac:dyDescent="0.35">
      <c r="A16" s="17" t="s">
        <v>180</v>
      </c>
      <c r="B16" s="17" t="s">
        <v>217</v>
      </c>
      <c r="C16" s="100"/>
      <c r="D16" s="98">
        <v>0.88</v>
      </c>
      <c r="E16" s="98">
        <f t="shared" si="0"/>
        <v>5.4624456859093734E-4</v>
      </c>
      <c r="F16" s="98">
        <f t="shared" si="1"/>
        <v>0</v>
      </c>
      <c r="G16" s="146" t="s">
        <v>274</v>
      </c>
      <c r="H16" s="146"/>
    </row>
    <row r="17" spans="1:9" ht="60" customHeight="1" thickBot="1" x14ac:dyDescent="0.35">
      <c r="A17" s="17" t="s">
        <v>179</v>
      </c>
      <c r="B17" s="17" t="s">
        <v>141</v>
      </c>
      <c r="C17" s="97"/>
      <c r="D17" s="98">
        <v>1.76</v>
      </c>
      <c r="E17" s="98">
        <f t="shared" si="0"/>
        <v>1.0924891371818747E-3</v>
      </c>
      <c r="F17" s="98">
        <f t="shared" si="1"/>
        <v>0</v>
      </c>
      <c r="G17" s="146" t="s">
        <v>274</v>
      </c>
      <c r="H17" s="146"/>
    </row>
    <row r="18" spans="1:9" ht="60" customHeight="1" thickBot="1" x14ac:dyDescent="0.35">
      <c r="A18" s="17" t="s">
        <v>142</v>
      </c>
      <c r="B18" s="17" t="s">
        <v>141</v>
      </c>
      <c r="C18" s="97"/>
      <c r="D18" s="98">
        <v>8.8000000000000007</v>
      </c>
      <c r="E18" s="98">
        <f t="shared" si="0"/>
        <v>5.4624456859093734E-3</v>
      </c>
      <c r="F18" s="98">
        <f t="shared" si="1"/>
        <v>0</v>
      </c>
      <c r="G18" s="146" t="s">
        <v>274</v>
      </c>
      <c r="H18" s="146"/>
    </row>
    <row r="19" spans="1:9" ht="60" customHeight="1" thickBot="1" x14ac:dyDescent="0.35">
      <c r="A19" s="17" t="s">
        <v>143</v>
      </c>
      <c r="B19" s="17" t="s">
        <v>218</v>
      </c>
      <c r="C19" s="97"/>
      <c r="D19" s="98">
        <v>3.52</v>
      </c>
      <c r="E19" s="98">
        <f t="shared" si="0"/>
        <v>2.1849782743637493E-3</v>
      </c>
      <c r="F19" s="98">
        <f t="shared" si="1"/>
        <v>0</v>
      </c>
      <c r="G19" s="146" t="s">
        <v>38</v>
      </c>
      <c r="H19" s="146"/>
    </row>
    <row r="20" spans="1:9" ht="60" customHeight="1" thickBot="1" x14ac:dyDescent="0.35">
      <c r="A20" s="31" t="s">
        <v>69</v>
      </c>
      <c r="B20" s="31"/>
      <c r="C20" s="31"/>
      <c r="D20" s="99"/>
      <c r="E20" s="99"/>
      <c r="F20" s="96">
        <f>SUM(F21:F27)</f>
        <v>0</v>
      </c>
      <c r="G20" s="145"/>
      <c r="H20" s="145"/>
    </row>
    <row r="21" spans="1:9" ht="60" customHeight="1" thickBot="1" x14ac:dyDescent="0.35">
      <c r="A21" s="17" t="s">
        <v>151</v>
      </c>
      <c r="B21" s="17" t="s">
        <v>170</v>
      </c>
      <c r="C21" s="97"/>
      <c r="D21" s="98">
        <v>322.2</v>
      </c>
      <c r="E21" s="98">
        <f t="shared" si="0"/>
        <v>0.19999999999999998</v>
      </c>
      <c r="F21" s="98">
        <f t="shared" si="1"/>
        <v>0</v>
      </c>
      <c r="G21" s="146" t="s">
        <v>228</v>
      </c>
      <c r="H21" s="146"/>
    </row>
    <row r="22" spans="1:9" ht="60" customHeight="1" thickBot="1" x14ac:dyDescent="0.35">
      <c r="A22" s="17" t="s">
        <v>13</v>
      </c>
      <c r="B22" s="17" t="s">
        <v>203</v>
      </c>
      <c r="C22" s="97"/>
      <c r="D22" s="98">
        <v>161.1</v>
      </c>
      <c r="E22" s="98">
        <f t="shared" si="0"/>
        <v>9.9999999999999992E-2</v>
      </c>
      <c r="F22" s="98">
        <f t="shared" si="1"/>
        <v>0</v>
      </c>
      <c r="G22" s="146" t="s">
        <v>42</v>
      </c>
      <c r="H22" s="146"/>
    </row>
    <row r="23" spans="1:9" ht="60" customHeight="1" thickBot="1" x14ac:dyDescent="0.35">
      <c r="A23" s="17" t="s">
        <v>43</v>
      </c>
      <c r="B23" s="17" t="s">
        <v>219</v>
      </c>
      <c r="C23" s="97"/>
      <c r="D23" s="98">
        <v>161.1</v>
      </c>
      <c r="E23" s="98">
        <f t="shared" si="0"/>
        <v>9.9999999999999992E-2</v>
      </c>
      <c r="F23" s="98">
        <f t="shared" si="1"/>
        <v>0</v>
      </c>
      <c r="G23" s="146" t="s">
        <v>176</v>
      </c>
      <c r="H23" s="146"/>
    </row>
    <row r="24" spans="1:9" ht="60" customHeight="1" thickBot="1" x14ac:dyDescent="0.35">
      <c r="A24" s="17" t="s">
        <v>145</v>
      </c>
      <c r="B24" s="17" t="s">
        <v>203</v>
      </c>
      <c r="C24" s="97"/>
      <c r="D24" s="98">
        <v>16.11</v>
      </c>
      <c r="E24" s="98">
        <f t="shared" si="0"/>
        <v>0.01</v>
      </c>
      <c r="F24" s="98">
        <f t="shared" si="1"/>
        <v>0</v>
      </c>
      <c r="G24" s="146" t="s">
        <v>147</v>
      </c>
      <c r="H24" s="146"/>
    </row>
    <row r="25" spans="1:9" ht="60" customHeight="1" thickBot="1" x14ac:dyDescent="0.35">
      <c r="A25" s="17" t="s">
        <v>146</v>
      </c>
      <c r="B25" s="17" t="s">
        <v>44</v>
      </c>
      <c r="C25" s="97"/>
      <c r="D25" s="98">
        <v>0.161</v>
      </c>
      <c r="E25" s="98">
        <f t="shared" si="0"/>
        <v>9.993792675356922E-5</v>
      </c>
      <c r="F25" s="98">
        <f t="shared" si="1"/>
        <v>0</v>
      </c>
      <c r="G25" s="146" t="s">
        <v>44</v>
      </c>
      <c r="H25" s="146"/>
    </row>
    <row r="26" spans="1:9" ht="60" customHeight="1" thickBot="1" x14ac:dyDescent="0.35">
      <c r="A26" s="17" t="s">
        <v>152</v>
      </c>
      <c r="B26" s="17" t="s">
        <v>220</v>
      </c>
      <c r="C26" s="97"/>
      <c r="D26" s="98">
        <v>8.0549999999999997</v>
      </c>
      <c r="E26" s="98">
        <f t="shared" si="0"/>
        <v>5.0000000000000001E-3</v>
      </c>
      <c r="F26" s="98">
        <f t="shared" si="1"/>
        <v>0</v>
      </c>
      <c r="G26" s="146" t="s">
        <v>45</v>
      </c>
      <c r="H26" s="146"/>
    </row>
    <row r="27" spans="1:9" ht="60" customHeight="1" thickBot="1" x14ac:dyDescent="0.35">
      <c r="A27" s="17" t="s">
        <v>153</v>
      </c>
      <c r="B27" s="17" t="s">
        <v>220</v>
      </c>
      <c r="C27" s="97"/>
      <c r="D27" s="98">
        <v>16.11</v>
      </c>
      <c r="E27" s="98">
        <f t="shared" si="0"/>
        <v>0.01</v>
      </c>
      <c r="F27" s="98">
        <f t="shared" si="1"/>
        <v>0</v>
      </c>
      <c r="G27" s="146" t="s">
        <v>46</v>
      </c>
      <c r="H27" s="146"/>
    </row>
    <row r="28" spans="1:9" ht="60" customHeight="1" thickBot="1" x14ac:dyDescent="0.35">
      <c r="A28" s="31" t="s">
        <v>47</v>
      </c>
      <c r="B28" s="31"/>
      <c r="C28" s="31"/>
      <c r="D28" s="99"/>
      <c r="E28" s="99"/>
      <c r="F28" s="96">
        <f>SUM(F29:F35)</f>
        <v>0</v>
      </c>
      <c r="G28" s="145"/>
      <c r="H28" s="145"/>
    </row>
    <row r="29" spans="1:9" ht="60" customHeight="1" thickBot="1" x14ac:dyDescent="0.35">
      <c r="A29" s="17" t="s">
        <v>281</v>
      </c>
      <c r="B29" s="75" t="s">
        <v>280</v>
      </c>
      <c r="C29" s="97"/>
      <c r="D29" s="98">
        <v>322.2</v>
      </c>
      <c r="E29" s="98">
        <f t="shared" si="0"/>
        <v>0.19999999999999998</v>
      </c>
      <c r="F29" s="98">
        <f t="shared" si="1"/>
        <v>0</v>
      </c>
      <c r="G29" s="144" t="s">
        <v>282</v>
      </c>
      <c r="H29" s="144"/>
      <c r="I29" s="117"/>
    </row>
    <row r="30" spans="1:9" ht="60" customHeight="1" thickBot="1" x14ac:dyDescent="0.35">
      <c r="A30" s="17" t="s">
        <v>154</v>
      </c>
      <c r="B30" s="17" t="s">
        <v>221</v>
      </c>
      <c r="C30" s="97"/>
      <c r="D30" s="98">
        <v>64.44</v>
      </c>
      <c r="E30" s="98">
        <f t="shared" si="0"/>
        <v>0.04</v>
      </c>
      <c r="F30" s="98">
        <f t="shared" si="1"/>
        <v>0</v>
      </c>
      <c r="G30" s="144" t="s">
        <v>48</v>
      </c>
      <c r="H30" s="144"/>
    </row>
    <row r="31" spans="1:9" ht="60" customHeight="1" thickBot="1" x14ac:dyDescent="0.35">
      <c r="A31" s="17" t="s">
        <v>155</v>
      </c>
      <c r="B31" s="17" t="s">
        <v>222</v>
      </c>
      <c r="C31" s="97"/>
      <c r="D31" s="98">
        <v>161.1</v>
      </c>
      <c r="E31" s="98">
        <f t="shared" si="0"/>
        <v>9.9999999999999992E-2</v>
      </c>
      <c r="F31" s="98">
        <f t="shared" si="1"/>
        <v>0</v>
      </c>
      <c r="G31" s="144" t="s">
        <v>164</v>
      </c>
      <c r="H31" s="144"/>
    </row>
    <row r="32" spans="1:9" ht="60" customHeight="1" thickBot="1" x14ac:dyDescent="0.35">
      <c r="A32" s="17" t="s">
        <v>148</v>
      </c>
      <c r="B32" s="17" t="s">
        <v>223</v>
      </c>
      <c r="C32" s="97"/>
      <c r="D32" s="98">
        <v>322.2</v>
      </c>
      <c r="E32" s="98">
        <f t="shared" si="0"/>
        <v>0.19999999999999998</v>
      </c>
      <c r="F32" s="98">
        <f t="shared" si="1"/>
        <v>0</v>
      </c>
      <c r="G32" s="144" t="s">
        <v>49</v>
      </c>
      <c r="H32" s="144"/>
    </row>
    <row r="33" spans="1:8" ht="60" customHeight="1" thickBot="1" x14ac:dyDescent="0.35">
      <c r="A33" s="17" t="s">
        <v>107</v>
      </c>
      <c r="B33" s="17" t="s">
        <v>224</v>
      </c>
      <c r="C33" s="97"/>
      <c r="D33" s="98">
        <v>32.22</v>
      </c>
      <c r="E33" s="98">
        <f t="shared" si="0"/>
        <v>0.02</v>
      </c>
      <c r="F33" s="98">
        <f t="shared" si="1"/>
        <v>0</v>
      </c>
      <c r="G33" s="144" t="s">
        <v>50</v>
      </c>
      <c r="H33" s="144"/>
    </row>
    <row r="34" spans="1:8" ht="60" customHeight="1" thickBot="1" x14ac:dyDescent="0.35">
      <c r="A34" s="17" t="s">
        <v>149</v>
      </c>
      <c r="B34" s="17" t="s">
        <v>225</v>
      </c>
      <c r="C34" s="97"/>
      <c r="D34" s="98">
        <v>32.22</v>
      </c>
      <c r="E34" s="98">
        <f t="shared" si="0"/>
        <v>0.02</v>
      </c>
      <c r="F34" s="98">
        <f t="shared" si="1"/>
        <v>0</v>
      </c>
      <c r="G34" s="144" t="s">
        <v>52</v>
      </c>
      <c r="H34" s="144"/>
    </row>
    <row r="35" spans="1:8" ht="60" customHeight="1" thickBot="1" x14ac:dyDescent="0.35">
      <c r="A35" s="17" t="s">
        <v>163</v>
      </c>
      <c r="B35" s="17" t="s">
        <v>226</v>
      </c>
      <c r="C35" s="97"/>
      <c r="D35" s="98">
        <v>80.55</v>
      </c>
      <c r="E35" s="98">
        <f t="shared" si="0"/>
        <v>4.9999999999999996E-2</v>
      </c>
      <c r="F35" s="98">
        <f t="shared" si="1"/>
        <v>0</v>
      </c>
      <c r="G35" s="144" t="s">
        <v>53</v>
      </c>
      <c r="H35" s="144"/>
    </row>
    <row r="36" spans="1:8" ht="60" customHeight="1" thickBot="1" x14ac:dyDescent="0.35">
      <c r="A36" s="31" t="s">
        <v>54</v>
      </c>
      <c r="B36" s="31"/>
      <c r="C36" s="31"/>
      <c r="D36" s="28"/>
      <c r="E36" s="28"/>
      <c r="F36" s="28">
        <f>SUM(F37:F40)</f>
        <v>0</v>
      </c>
      <c r="G36" s="145"/>
      <c r="H36" s="145"/>
    </row>
    <row r="37" spans="1:8" ht="60" customHeight="1" thickBot="1" x14ac:dyDescent="0.35">
      <c r="A37" s="34" t="s">
        <v>56</v>
      </c>
      <c r="B37" s="17" t="s">
        <v>76</v>
      </c>
      <c r="C37" s="97"/>
      <c r="D37" s="98">
        <v>32.22</v>
      </c>
      <c r="E37" s="98">
        <f t="shared" si="0"/>
        <v>0.02</v>
      </c>
      <c r="F37" s="98">
        <f t="shared" si="1"/>
        <v>0</v>
      </c>
      <c r="G37" s="144" t="s">
        <v>77</v>
      </c>
      <c r="H37" s="144"/>
    </row>
    <row r="38" spans="1:8" ht="60" customHeight="1" thickBot="1" x14ac:dyDescent="0.35">
      <c r="A38" s="17" t="s">
        <v>78</v>
      </c>
      <c r="B38" s="17" t="s">
        <v>76</v>
      </c>
      <c r="C38" s="97"/>
      <c r="D38" s="98">
        <v>32.22</v>
      </c>
      <c r="E38" s="98">
        <f t="shared" si="0"/>
        <v>0.02</v>
      </c>
      <c r="F38" s="98">
        <f t="shared" si="1"/>
        <v>0</v>
      </c>
      <c r="G38" s="144" t="s">
        <v>88</v>
      </c>
      <c r="H38" s="144"/>
    </row>
    <row r="39" spans="1:8" ht="60" customHeight="1" thickBot="1" x14ac:dyDescent="0.35">
      <c r="A39" s="17" t="s">
        <v>144</v>
      </c>
      <c r="B39" s="17" t="s">
        <v>213</v>
      </c>
      <c r="C39" s="97"/>
      <c r="D39" s="98">
        <v>3.222</v>
      </c>
      <c r="E39" s="98">
        <f t="shared" si="0"/>
        <v>2E-3</v>
      </c>
      <c r="F39" s="98">
        <f t="shared" si="1"/>
        <v>0</v>
      </c>
      <c r="G39" s="144" t="s">
        <v>59</v>
      </c>
      <c r="H39" s="144"/>
    </row>
    <row r="40" spans="1:8" ht="60" customHeight="1" thickBot="1" x14ac:dyDescent="0.35">
      <c r="A40" s="34" t="s">
        <v>275</v>
      </c>
      <c r="B40" s="17" t="s">
        <v>215</v>
      </c>
      <c r="C40" s="97"/>
      <c r="D40" s="98">
        <v>199.76400000000001</v>
      </c>
      <c r="E40" s="98">
        <f t="shared" si="0"/>
        <v>0.12400000000000001</v>
      </c>
      <c r="F40" s="98">
        <f t="shared" si="1"/>
        <v>0</v>
      </c>
      <c r="G40" s="143"/>
      <c r="H40" s="143"/>
    </row>
  </sheetData>
  <mergeCells count="41">
    <mergeCell ref="A3:A4"/>
    <mergeCell ref="A1:G1"/>
    <mergeCell ref="B2:H2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40:H40"/>
    <mergeCell ref="G35:H35"/>
    <mergeCell ref="G36:H36"/>
    <mergeCell ref="G37:H37"/>
    <mergeCell ref="G38:H38"/>
    <mergeCell ref="G39:H39"/>
  </mergeCells>
  <pageMargins left="0.7" right="0.7" top="0.78740157499999996" bottom="0.78740157499999996" header="0.3" footer="0.3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60"/>
  <sheetViews>
    <sheetView topLeftCell="A2" zoomScaleNormal="100" workbookViewId="0">
      <selection activeCell="G30" sqref="G30:H30"/>
    </sheetView>
  </sheetViews>
  <sheetFormatPr baseColWidth="10" defaultColWidth="11.453125" defaultRowHeight="13" x14ac:dyDescent="0.3"/>
  <cols>
    <col min="1" max="1" width="65.7265625" style="10" customWidth="1"/>
    <col min="2" max="2" width="25.7265625" style="12" customWidth="1"/>
    <col min="3" max="5" width="14.7265625" style="10" customWidth="1"/>
    <col min="6" max="6" width="14.7265625" style="20" customWidth="1"/>
    <col min="7" max="7" width="68.7265625" style="20" customWidth="1"/>
    <col min="8" max="8" width="48.26953125" style="10" customWidth="1"/>
    <col min="9" max="16384" width="11.453125" style="10"/>
  </cols>
  <sheetData>
    <row r="1" spans="1:9" ht="13.9" hidden="1" customHeight="1" thickBot="1" x14ac:dyDescent="0.35"/>
    <row r="2" spans="1:9" s="7" customFormat="1" ht="114.75" customHeight="1" thickBot="1" x14ac:dyDescent="0.3">
      <c r="A2" s="141" t="s">
        <v>182</v>
      </c>
      <c r="B2" s="149"/>
      <c r="C2" s="149"/>
      <c r="D2" s="149"/>
      <c r="E2" s="149"/>
      <c r="F2" s="149"/>
      <c r="G2" s="149"/>
      <c r="H2" s="101" t="e" vm="2">
        <v>#VALUE!</v>
      </c>
    </row>
    <row r="3" spans="1:9" s="20" customFormat="1" ht="71.25" customHeight="1" thickBot="1" x14ac:dyDescent="0.35">
      <c r="A3" s="94" t="s">
        <v>55</v>
      </c>
      <c r="B3" s="161" t="s">
        <v>16</v>
      </c>
      <c r="C3" s="161"/>
      <c r="D3" s="161"/>
      <c r="E3" s="161"/>
      <c r="F3" s="161"/>
      <c r="G3" s="161"/>
      <c r="H3" s="161"/>
    </row>
    <row r="4" spans="1:9" ht="55.5" customHeight="1" thickBot="1" x14ac:dyDescent="0.35">
      <c r="A4" s="160" t="s">
        <v>233</v>
      </c>
      <c r="B4" s="102"/>
      <c r="C4" s="84" t="s">
        <v>185</v>
      </c>
      <c r="D4" s="37" t="s">
        <v>126</v>
      </c>
      <c r="E4" s="37" t="s">
        <v>216</v>
      </c>
      <c r="F4" s="37" t="s">
        <v>66</v>
      </c>
      <c r="G4" s="162"/>
      <c r="H4" s="162"/>
    </row>
    <row r="5" spans="1:9" ht="58.5" customHeight="1" thickBot="1" x14ac:dyDescent="0.35">
      <c r="A5" s="160"/>
      <c r="B5" s="90" t="s">
        <v>242</v>
      </c>
      <c r="C5" s="103">
        <v>1611</v>
      </c>
      <c r="D5" s="93"/>
      <c r="E5" s="93"/>
      <c r="F5" s="104" t="s">
        <v>190</v>
      </c>
      <c r="G5" s="146" t="s">
        <v>125</v>
      </c>
      <c r="H5" s="146"/>
    </row>
    <row r="6" spans="1:9" ht="60" customHeight="1" thickBot="1" x14ac:dyDescent="0.6">
      <c r="A6" s="40" t="s">
        <v>239</v>
      </c>
      <c r="B6" s="40" t="s">
        <v>99</v>
      </c>
      <c r="C6" s="105"/>
      <c r="D6" s="105"/>
      <c r="E6" s="19"/>
      <c r="F6" s="18">
        <f>SUM(F7,F22,F28,F36,F44)</f>
        <v>0</v>
      </c>
      <c r="G6" s="147" t="s">
        <v>74</v>
      </c>
      <c r="H6" s="147"/>
    </row>
    <row r="7" spans="1:9" ht="60" customHeight="1" thickBot="1" x14ac:dyDescent="0.5">
      <c r="A7" s="106" t="s">
        <v>60</v>
      </c>
      <c r="B7" s="25"/>
      <c r="C7" s="107"/>
      <c r="D7" s="107"/>
      <c r="E7" s="25"/>
      <c r="F7" s="28">
        <f>SUM(F8:F21)</f>
        <v>0</v>
      </c>
      <c r="G7" s="159"/>
      <c r="H7" s="159"/>
    </row>
    <row r="8" spans="1:9" ht="60" customHeight="1" thickBot="1" x14ac:dyDescent="0.35">
      <c r="A8" s="17" t="s">
        <v>17</v>
      </c>
      <c r="B8" s="17" t="s">
        <v>91</v>
      </c>
      <c r="C8" s="97"/>
      <c r="D8" s="64">
        <v>70.400000000000006</v>
      </c>
      <c r="E8" s="64">
        <f>D8/$C$5</f>
        <v>4.3699565487274987E-2</v>
      </c>
      <c r="F8" s="64">
        <f t="shared" ref="F8:F21" si="0">C8*E8</f>
        <v>0</v>
      </c>
      <c r="G8" s="146" t="s">
        <v>150</v>
      </c>
      <c r="H8" s="146"/>
      <c r="I8" s="35"/>
    </row>
    <row r="9" spans="1:9" ht="60" customHeight="1" thickBot="1" x14ac:dyDescent="0.35">
      <c r="A9" s="17" t="s">
        <v>18</v>
      </c>
      <c r="B9" s="17" t="s">
        <v>91</v>
      </c>
      <c r="C9" s="97"/>
      <c r="D9" s="64">
        <v>17.600000000000001</v>
      </c>
      <c r="E9" s="64">
        <f>D9/$C$5</f>
        <v>1.0924891371818747E-2</v>
      </c>
      <c r="F9" s="64">
        <f t="shared" si="0"/>
        <v>0</v>
      </c>
      <c r="G9" s="146" t="s">
        <v>19</v>
      </c>
      <c r="H9" s="146"/>
    </row>
    <row r="10" spans="1:9" ht="60" customHeight="1" thickBot="1" x14ac:dyDescent="0.35">
      <c r="A10" s="17" t="s">
        <v>20</v>
      </c>
      <c r="B10" s="17" t="s">
        <v>91</v>
      </c>
      <c r="C10" s="97"/>
      <c r="D10" s="64">
        <v>35.200000000000003</v>
      </c>
      <c r="E10" s="64">
        <f>D10/$C$5</f>
        <v>2.1849782743637493E-2</v>
      </c>
      <c r="F10" s="64">
        <f t="shared" si="0"/>
        <v>0</v>
      </c>
      <c r="G10" s="146" t="s">
        <v>21</v>
      </c>
      <c r="H10" s="146"/>
    </row>
    <row r="11" spans="1:9" ht="60" customHeight="1" thickBot="1" x14ac:dyDescent="0.35">
      <c r="A11" s="17" t="s">
        <v>22</v>
      </c>
      <c r="B11" s="17" t="s">
        <v>91</v>
      </c>
      <c r="C11" s="97"/>
      <c r="D11" s="64">
        <v>1.76</v>
      </c>
      <c r="E11" s="64">
        <f t="shared" ref="E11:E16" si="1">D11/$C$5</f>
        <v>1.0924891371818747E-3</v>
      </c>
      <c r="F11" s="64">
        <f t="shared" si="0"/>
        <v>0</v>
      </c>
      <c r="G11" s="146" t="s">
        <v>7</v>
      </c>
      <c r="H11" s="146"/>
    </row>
    <row r="12" spans="1:9" ht="60" customHeight="1" thickBot="1" x14ac:dyDescent="0.35">
      <c r="A12" s="17" t="s">
        <v>23</v>
      </c>
      <c r="B12" s="17" t="s">
        <v>91</v>
      </c>
      <c r="C12" s="97"/>
      <c r="D12" s="64">
        <v>17.600000000000001</v>
      </c>
      <c r="E12" s="64">
        <f t="shared" si="1"/>
        <v>1.0924891371818747E-2</v>
      </c>
      <c r="F12" s="64">
        <f t="shared" si="0"/>
        <v>0</v>
      </c>
      <c r="G12" s="146" t="s">
        <v>24</v>
      </c>
      <c r="H12" s="146"/>
    </row>
    <row r="13" spans="1:9" ht="60" customHeight="1" thickBot="1" x14ac:dyDescent="0.35">
      <c r="A13" s="17" t="s">
        <v>25</v>
      </c>
      <c r="B13" s="17" t="s">
        <v>91</v>
      </c>
      <c r="C13" s="97"/>
      <c r="D13" s="64">
        <v>35.200000000000003</v>
      </c>
      <c r="E13" s="64">
        <f t="shared" si="1"/>
        <v>2.1849782743637493E-2</v>
      </c>
      <c r="F13" s="64">
        <f t="shared" si="0"/>
        <v>0</v>
      </c>
      <c r="G13" s="146" t="s">
        <v>26</v>
      </c>
      <c r="H13" s="146"/>
    </row>
    <row r="14" spans="1:9" ht="60" customHeight="1" thickBot="1" x14ac:dyDescent="0.35">
      <c r="A14" s="17" t="s">
        <v>27</v>
      </c>
      <c r="B14" s="17" t="s">
        <v>91</v>
      </c>
      <c r="C14" s="97"/>
      <c r="D14" s="64">
        <v>7.04</v>
      </c>
      <c r="E14" s="64">
        <f t="shared" si="1"/>
        <v>4.3699565487274987E-3</v>
      </c>
      <c r="F14" s="64">
        <f t="shared" si="0"/>
        <v>0</v>
      </c>
      <c r="G14" s="146" t="s">
        <v>28</v>
      </c>
      <c r="H14" s="146"/>
    </row>
    <row r="15" spans="1:9" ht="60" customHeight="1" thickBot="1" x14ac:dyDescent="0.35">
      <c r="A15" s="17" t="s">
        <v>178</v>
      </c>
      <c r="B15" s="17" t="s">
        <v>91</v>
      </c>
      <c r="C15" s="97"/>
      <c r="D15" s="64">
        <v>1.76</v>
      </c>
      <c r="E15" s="64">
        <f t="shared" si="1"/>
        <v>1.0924891371818747E-3</v>
      </c>
      <c r="F15" s="64">
        <f t="shared" si="0"/>
        <v>0</v>
      </c>
      <c r="G15" s="146" t="s">
        <v>177</v>
      </c>
      <c r="H15" s="146"/>
    </row>
    <row r="16" spans="1:9" ht="60" customHeight="1" thickBot="1" x14ac:dyDescent="0.35">
      <c r="A16" s="17" t="s">
        <v>157</v>
      </c>
      <c r="B16" s="17" t="s">
        <v>236</v>
      </c>
      <c r="C16" s="97"/>
      <c r="D16" s="64">
        <v>1.76</v>
      </c>
      <c r="E16" s="64">
        <f t="shared" si="1"/>
        <v>1.0924891371818747E-3</v>
      </c>
      <c r="F16" s="64">
        <f t="shared" si="0"/>
        <v>0</v>
      </c>
      <c r="G16" s="146" t="s">
        <v>7</v>
      </c>
      <c r="H16" s="146"/>
    </row>
    <row r="17" spans="1:8" ht="60" customHeight="1" thickBot="1" x14ac:dyDescent="0.35">
      <c r="A17" s="17" t="s">
        <v>158</v>
      </c>
      <c r="B17" s="17" t="s">
        <v>237</v>
      </c>
      <c r="C17" s="97"/>
      <c r="D17" s="64">
        <v>7.04</v>
      </c>
      <c r="E17" s="64">
        <f>D17/$C$5</f>
        <v>4.3699565487274987E-3</v>
      </c>
      <c r="F17" s="64">
        <f t="shared" si="0"/>
        <v>0</v>
      </c>
      <c r="G17" s="146" t="s">
        <v>7</v>
      </c>
      <c r="H17" s="146"/>
    </row>
    <row r="18" spans="1:8" ht="60" customHeight="1" thickBot="1" x14ac:dyDescent="0.35">
      <c r="A18" s="17" t="s">
        <v>159</v>
      </c>
      <c r="B18" s="17" t="s">
        <v>238</v>
      </c>
      <c r="C18" s="97"/>
      <c r="D18" s="64">
        <v>1.76</v>
      </c>
      <c r="E18" s="64">
        <f>D18/$C$5</f>
        <v>1.0924891371818747E-3</v>
      </c>
      <c r="F18" s="64">
        <f t="shared" si="0"/>
        <v>0</v>
      </c>
      <c r="G18" s="146" t="s">
        <v>29</v>
      </c>
      <c r="H18" s="146"/>
    </row>
    <row r="19" spans="1:8" ht="60" customHeight="1" thickBot="1" x14ac:dyDescent="0.35">
      <c r="A19" s="17" t="s">
        <v>30</v>
      </c>
      <c r="B19" s="17" t="s">
        <v>91</v>
      </c>
      <c r="C19" s="97"/>
      <c r="D19" s="64">
        <v>70.400000000000006</v>
      </c>
      <c r="E19" s="64">
        <f>D19/$C$5</f>
        <v>4.3699565487274987E-2</v>
      </c>
      <c r="F19" s="64">
        <f t="shared" si="0"/>
        <v>0</v>
      </c>
      <c r="G19" s="146" t="s">
        <v>31</v>
      </c>
      <c r="H19" s="146"/>
    </row>
    <row r="20" spans="1:8" ht="60" customHeight="1" thickBot="1" x14ac:dyDescent="0.35">
      <c r="A20" s="17" t="s">
        <v>32</v>
      </c>
      <c r="B20" s="17" t="s">
        <v>91</v>
      </c>
      <c r="C20" s="97"/>
      <c r="D20" s="64">
        <v>3.52</v>
      </c>
      <c r="E20" s="64">
        <f>D20/$C$5</f>
        <v>2.1849782743637493E-3</v>
      </c>
      <c r="F20" s="64">
        <f t="shared" si="0"/>
        <v>0</v>
      </c>
      <c r="G20" s="146" t="s">
        <v>33</v>
      </c>
      <c r="H20" s="146"/>
    </row>
    <row r="21" spans="1:8" ht="60" customHeight="1" thickBot="1" x14ac:dyDescent="0.35">
      <c r="A21" s="17" t="s">
        <v>34</v>
      </c>
      <c r="B21" s="17" t="s">
        <v>91</v>
      </c>
      <c r="C21" s="97"/>
      <c r="D21" s="64">
        <v>3.52</v>
      </c>
      <c r="E21" s="64">
        <f>D21/$C$5</f>
        <v>2.1849782743637493E-3</v>
      </c>
      <c r="F21" s="64">
        <f t="shared" si="0"/>
        <v>0</v>
      </c>
      <c r="G21" s="146" t="s">
        <v>35</v>
      </c>
      <c r="H21" s="146"/>
    </row>
    <row r="22" spans="1:8" ht="60" customHeight="1" thickBot="1" x14ac:dyDescent="0.5">
      <c r="A22" s="116" t="s">
        <v>257</v>
      </c>
      <c r="B22" s="25"/>
      <c r="C22" s="26"/>
      <c r="D22" s="16"/>
      <c r="E22" s="27"/>
      <c r="F22" s="28">
        <f>SUM(F23:F27)</f>
        <v>0</v>
      </c>
      <c r="G22" s="158"/>
      <c r="H22" s="158"/>
    </row>
    <row r="23" spans="1:8" ht="60" customHeight="1" thickBot="1" x14ac:dyDescent="0.35">
      <c r="A23" s="17" t="s">
        <v>156</v>
      </c>
      <c r="B23" s="17" t="s">
        <v>229</v>
      </c>
      <c r="C23" s="97"/>
      <c r="D23" s="108">
        <v>1.7600000000000001E-2</v>
      </c>
      <c r="E23" s="64">
        <f>D23/$C$5</f>
        <v>1.0924891371818747E-5</v>
      </c>
      <c r="F23" s="64">
        <f>C23*E23</f>
        <v>0</v>
      </c>
      <c r="G23" s="146" t="s">
        <v>7</v>
      </c>
      <c r="H23" s="146"/>
    </row>
    <row r="24" spans="1:8" ht="60" customHeight="1" thickBot="1" x14ac:dyDescent="0.35">
      <c r="A24" s="17" t="s">
        <v>276</v>
      </c>
      <c r="B24" s="17" t="s">
        <v>229</v>
      </c>
      <c r="C24" s="97"/>
      <c r="D24" s="108">
        <v>3.5200000000000002E-2</v>
      </c>
      <c r="E24" s="64">
        <f>D24/$C$5</f>
        <v>2.1849782743637495E-5</v>
      </c>
      <c r="F24" s="64">
        <f>C24*E24</f>
        <v>0</v>
      </c>
      <c r="G24" s="146" t="s">
        <v>7</v>
      </c>
      <c r="H24" s="146"/>
    </row>
    <row r="25" spans="1:8" ht="60" customHeight="1" thickBot="1" x14ac:dyDescent="0.35">
      <c r="A25" s="17" t="s">
        <v>39</v>
      </c>
      <c r="B25" s="17" t="s">
        <v>246</v>
      </c>
      <c r="C25" s="97"/>
      <c r="D25" s="109">
        <v>1.7599999999999998E-3</v>
      </c>
      <c r="E25" s="64">
        <f>D25/$C$5</f>
        <v>1.0924891371818745E-6</v>
      </c>
      <c r="F25" s="64">
        <f>C25*E25</f>
        <v>0</v>
      </c>
      <c r="G25" s="146" t="s">
        <v>7</v>
      </c>
      <c r="H25" s="146"/>
    </row>
    <row r="26" spans="1:8" ht="60" customHeight="1" thickBot="1" x14ac:dyDescent="0.35">
      <c r="A26" s="17" t="s">
        <v>169</v>
      </c>
      <c r="B26" s="17" t="s">
        <v>230</v>
      </c>
      <c r="C26" s="97"/>
      <c r="D26" s="64">
        <v>3.52</v>
      </c>
      <c r="E26" s="64">
        <f>D26/$C$5</f>
        <v>2.1849782743637493E-3</v>
      </c>
      <c r="F26" s="64">
        <f>C26*E26</f>
        <v>0</v>
      </c>
      <c r="G26" s="146" t="s">
        <v>40</v>
      </c>
      <c r="H26" s="146"/>
    </row>
    <row r="27" spans="1:8" ht="60" customHeight="1" thickBot="1" x14ac:dyDescent="0.35">
      <c r="A27" s="17" t="s">
        <v>168</v>
      </c>
      <c r="B27" s="17" t="s">
        <v>230</v>
      </c>
      <c r="C27" s="97"/>
      <c r="D27" s="64">
        <v>3.52</v>
      </c>
      <c r="E27" s="64">
        <f>D27/$C$5</f>
        <v>2.1849782743637493E-3</v>
      </c>
      <c r="F27" s="64">
        <f>C27*E27</f>
        <v>0</v>
      </c>
      <c r="G27" s="146" t="s">
        <v>41</v>
      </c>
      <c r="H27" s="146"/>
    </row>
    <row r="28" spans="1:8" ht="60" customHeight="1" thickBot="1" x14ac:dyDescent="0.5">
      <c r="A28" s="31" t="s">
        <v>69</v>
      </c>
      <c r="B28" s="26"/>
      <c r="C28" s="26"/>
      <c r="D28" s="25"/>
      <c r="E28" s="27"/>
      <c r="F28" s="28">
        <f>SUM(F29:F35)</f>
        <v>0</v>
      </c>
      <c r="G28" s="158"/>
      <c r="H28" s="158"/>
    </row>
    <row r="29" spans="1:8" ht="60" customHeight="1" thickBot="1" x14ac:dyDescent="0.35">
      <c r="A29" s="17" t="s">
        <v>166</v>
      </c>
      <c r="B29" s="17" t="s">
        <v>221</v>
      </c>
      <c r="C29" s="97"/>
      <c r="D29" s="64">
        <v>88</v>
      </c>
      <c r="E29" s="64">
        <f t="shared" ref="E29:E35" si="2">D29/$C$5</f>
        <v>5.4624456859093729E-2</v>
      </c>
      <c r="F29" s="64">
        <f t="shared" ref="F29:F35" si="3">C29*E29</f>
        <v>0</v>
      </c>
      <c r="G29" s="146" t="s">
        <v>278</v>
      </c>
      <c r="H29" s="146"/>
    </row>
    <row r="30" spans="1:8" ht="60" customHeight="1" thickBot="1" x14ac:dyDescent="0.35">
      <c r="A30" s="17" t="s">
        <v>165</v>
      </c>
      <c r="B30" s="17" t="s">
        <v>221</v>
      </c>
      <c r="C30" s="97"/>
      <c r="D30" s="64">
        <v>88</v>
      </c>
      <c r="E30" s="64">
        <f t="shared" si="2"/>
        <v>5.4624456859093729E-2</v>
      </c>
      <c r="F30" s="64">
        <f t="shared" si="3"/>
        <v>0</v>
      </c>
      <c r="G30" s="146" t="s">
        <v>279</v>
      </c>
      <c r="H30" s="146"/>
    </row>
    <row r="31" spans="1:8" ht="60" customHeight="1" thickBot="1" x14ac:dyDescent="0.35">
      <c r="A31" s="17" t="s">
        <v>145</v>
      </c>
      <c r="B31" s="17" t="s">
        <v>231</v>
      </c>
      <c r="C31" s="97"/>
      <c r="D31" s="64">
        <v>17.600000000000001</v>
      </c>
      <c r="E31" s="64">
        <f t="shared" si="2"/>
        <v>1.0924891371818747E-2</v>
      </c>
      <c r="F31" s="64">
        <f t="shared" si="3"/>
        <v>0</v>
      </c>
      <c r="G31" s="146" t="s">
        <v>147</v>
      </c>
      <c r="H31" s="146"/>
    </row>
    <row r="32" spans="1:8" ht="60" customHeight="1" thickBot="1" x14ac:dyDescent="0.35">
      <c r="A32" s="17" t="s">
        <v>173</v>
      </c>
      <c r="B32" s="17" t="s">
        <v>174</v>
      </c>
      <c r="C32" s="97"/>
      <c r="D32" s="64">
        <v>24.164999999999999</v>
      </c>
      <c r="E32" s="64">
        <f t="shared" si="2"/>
        <v>1.4999999999999999E-2</v>
      </c>
      <c r="F32" s="64">
        <f t="shared" si="3"/>
        <v>0</v>
      </c>
      <c r="G32" s="146" t="s">
        <v>277</v>
      </c>
      <c r="H32" s="146"/>
    </row>
    <row r="33" spans="1:8" ht="60" customHeight="1" thickBot="1" x14ac:dyDescent="0.35">
      <c r="A33" s="17" t="s">
        <v>160</v>
      </c>
      <c r="B33" s="17" t="s">
        <v>44</v>
      </c>
      <c r="C33" s="97"/>
      <c r="D33" s="64">
        <v>0.17600000000000002</v>
      </c>
      <c r="E33" s="64">
        <f t="shared" si="2"/>
        <v>1.0924891371818748E-4</v>
      </c>
      <c r="F33" s="64">
        <f t="shared" si="3"/>
        <v>0</v>
      </c>
      <c r="G33" s="146" t="s">
        <v>44</v>
      </c>
      <c r="H33" s="146"/>
    </row>
    <row r="34" spans="1:8" ht="60" customHeight="1" thickBot="1" x14ac:dyDescent="0.35">
      <c r="A34" s="17" t="s">
        <v>161</v>
      </c>
      <c r="B34" s="17" t="s">
        <v>232</v>
      </c>
      <c r="C34" s="97"/>
      <c r="D34" s="64">
        <v>8.8000000000000007</v>
      </c>
      <c r="E34" s="64">
        <f t="shared" si="2"/>
        <v>5.4624456859093734E-3</v>
      </c>
      <c r="F34" s="64">
        <f t="shared" si="3"/>
        <v>0</v>
      </c>
      <c r="G34" s="146" t="s">
        <v>45</v>
      </c>
      <c r="H34" s="146"/>
    </row>
    <row r="35" spans="1:8" ht="60" customHeight="1" thickBot="1" x14ac:dyDescent="0.35">
      <c r="A35" s="17" t="s">
        <v>162</v>
      </c>
      <c r="B35" s="17" t="s">
        <v>232</v>
      </c>
      <c r="C35" s="97"/>
      <c r="D35" s="64">
        <v>17.600000000000001</v>
      </c>
      <c r="E35" s="64">
        <f t="shared" si="2"/>
        <v>1.0924891371818747E-2</v>
      </c>
      <c r="F35" s="64">
        <f t="shared" si="3"/>
        <v>0</v>
      </c>
      <c r="G35" s="146" t="s">
        <v>46</v>
      </c>
      <c r="H35" s="146"/>
    </row>
    <row r="36" spans="1:8" ht="60" customHeight="1" thickBot="1" x14ac:dyDescent="0.5">
      <c r="A36" s="31" t="s">
        <v>47</v>
      </c>
      <c r="B36" s="25"/>
      <c r="C36" s="26"/>
      <c r="D36" s="25"/>
      <c r="E36" s="27"/>
      <c r="F36" s="28">
        <f>SUM(F37:F43)</f>
        <v>0</v>
      </c>
      <c r="G36" s="158"/>
      <c r="H36" s="158"/>
    </row>
    <row r="37" spans="1:8" ht="60" customHeight="1" thickBot="1" x14ac:dyDescent="0.35">
      <c r="A37" s="17" t="s">
        <v>109</v>
      </c>
      <c r="B37" s="17" t="s">
        <v>172</v>
      </c>
      <c r="C37" s="97"/>
      <c r="D37" s="64">
        <v>352</v>
      </c>
      <c r="E37" s="64">
        <f t="shared" ref="E37:E43" si="4">D37/$C$5</f>
        <v>0.21849782743637491</v>
      </c>
      <c r="F37" s="64">
        <f t="shared" ref="F37:F43" si="5">C37*E37</f>
        <v>0</v>
      </c>
      <c r="G37" s="146" t="s">
        <v>171</v>
      </c>
      <c r="H37" s="146"/>
    </row>
    <row r="38" spans="1:8" ht="60" customHeight="1" thickBot="1" x14ac:dyDescent="0.35">
      <c r="A38" s="17" t="s">
        <v>154</v>
      </c>
      <c r="B38" s="17" t="s">
        <v>174</v>
      </c>
      <c r="C38" s="97"/>
      <c r="D38" s="64">
        <v>70.400000000000006</v>
      </c>
      <c r="E38" s="64">
        <f t="shared" si="4"/>
        <v>4.3699565487274987E-2</v>
      </c>
      <c r="F38" s="64">
        <f t="shared" si="5"/>
        <v>0</v>
      </c>
      <c r="G38" s="146" t="s">
        <v>175</v>
      </c>
      <c r="H38" s="146"/>
    </row>
    <row r="39" spans="1:8" ht="60" customHeight="1" thickBot="1" x14ac:dyDescent="0.35">
      <c r="A39" s="17" t="s">
        <v>167</v>
      </c>
      <c r="B39" s="17" t="s">
        <v>174</v>
      </c>
      <c r="C39" s="97"/>
      <c r="D39" s="64">
        <v>176</v>
      </c>
      <c r="E39" s="64">
        <f t="shared" si="4"/>
        <v>0.10924891371818746</v>
      </c>
      <c r="F39" s="64">
        <f t="shared" si="5"/>
        <v>0</v>
      </c>
      <c r="G39" s="146" t="s">
        <v>164</v>
      </c>
      <c r="H39" s="146"/>
    </row>
    <row r="40" spans="1:8" ht="60" customHeight="1" thickBot="1" x14ac:dyDescent="0.35">
      <c r="A40" s="17" t="s">
        <v>148</v>
      </c>
      <c r="B40" s="17" t="s">
        <v>223</v>
      </c>
      <c r="C40" s="97"/>
      <c r="D40" s="64">
        <v>352</v>
      </c>
      <c r="E40" s="64">
        <f t="shared" si="4"/>
        <v>0.21849782743637491</v>
      </c>
      <c r="F40" s="64">
        <f t="shared" si="5"/>
        <v>0</v>
      </c>
      <c r="G40" s="146" t="s">
        <v>49</v>
      </c>
      <c r="H40" s="146"/>
    </row>
    <row r="41" spans="1:8" ht="60" customHeight="1" thickBot="1" x14ac:dyDescent="0.35">
      <c r="A41" s="17" t="s">
        <v>107</v>
      </c>
      <c r="B41" s="17" t="s">
        <v>234</v>
      </c>
      <c r="C41" s="97"/>
      <c r="D41" s="64">
        <v>35.200000000000003</v>
      </c>
      <c r="E41" s="64">
        <f t="shared" si="4"/>
        <v>2.1849782743637493E-2</v>
      </c>
      <c r="F41" s="64">
        <f t="shared" si="5"/>
        <v>0</v>
      </c>
      <c r="G41" s="146" t="s">
        <v>50</v>
      </c>
      <c r="H41" s="146"/>
    </row>
    <row r="42" spans="1:8" ht="60" customHeight="1" thickBot="1" x14ac:dyDescent="0.35">
      <c r="A42" s="17" t="s">
        <v>51</v>
      </c>
      <c r="B42" s="17" t="s">
        <v>235</v>
      </c>
      <c r="C42" s="97"/>
      <c r="D42" s="64">
        <v>35.200000000000003</v>
      </c>
      <c r="E42" s="64">
        <f t="shared" si="4"/>
        <v>2.1849782743637493E-2</v>
      </c>
      <c r="F42" s="64">
        <f t="shared" si="5"/>
        <v>0</v>
      </c>
      <c r="G42" s="146" t="s">
        <v>247</v>
      </c>
      <c r="H42" s="146"/>
    </row>
    <row r="43" spans="1:8" ht="60" customHeight="1" thickBot="1" x14ac:dyDescent="0.35">
      <c r="A43" s="17" t="s">
        <v>163</v>
      </c>
      <c r="B43" s="62" t="s">
        <v>226</v>
      </c>
      <c r="C43" s="97"/>
      <c r="D43" s="64">
        <v>88</v>
      </c>
      <c r="E43" s="64">
        <f t="shared" si="4"/>
        <v>5.4624456859093729E-2</v>
      </c>
      <c r="F43" s="64">
        <f t="shared" si="5"/>
        <v>0</v>
      </c>
      <c r="G43" s="146" t="s">
        <v>53</v>
      </c>
      <c r="H43" s="146"/>
    </row>
    <row r="44" spans="1:8" ht="60" customHeight="1" thickBot="1" x14ac:dyDescent="0.5">
      <c r="A44" s="31" t="s">
        <v>54</v>
      </c>
      <c r="B44" s="23"/>
      <c r="C44" s="36"/>
      <c r="D44" s="110"/>
      <c r="E44" s="24"/>
      <c r="F44" s="38">
        <f>SUM(F45:F48)</f>
        <v>0</v>
      </c>
      <c r="G44" s="157"/>
      <c r="H44" s="157"/>
    </row>
    <row r="45" spans="1:8" ht="60" customHeight="1" thickBot="1" x14ac:dyDescent="0.35">
      <c r="A45" s="34" t="s">
        <v>56</v>
      </c>
      <c r="B45" s="17" t="s">
        <v>76</v>
      </c>
      <c r="C45" s="97"/>
      <c r="D45" s="64">
        <v>30</v>
      </c>
      <c r="E45" s="64">
        <f>D45/$C$5</f>
        <v>1.86219739292365E-2</v>
      </c>
      <c r="F45" s="64">
        <f>C45*E45</f>
        <v>0</v>
      </c>
      <c r="G45" s="146" t="s">
        <v>77</v>
      </c>
      <c r="H45" s="146"/>
    </row>
    <row r="46" spans="1:8" ht="60" customHeight="1" thickBot="1" x14ac:dyDescent="0.35">
      <c r="A46" s="77" t="s">
        <v>78</v>
      </c>
      <c r="B46" s="17" t="s">
        <v>76</v>
      </c>
      <c r="C46" s="97"/>
      <c r="D46" s="64">
        <v>30</v>
      </c>
      <c r="E46" s="64">
        <f>D46/$C$5</f>
        <v>1.86219739292365E-2</v>
      </c>
      <c r="F46" s="64">
        <f>C46*E46</f>
        <v>0</v>
      </c>
      <c r="G46" s="146" t="s">
        <v>88</v>
      </c>
      <c r="H46" s="146"/>
    </row>
    <row r="47" spans="1:8" ht="60" customHeight="1" thickBot="1" x14ac:dyDescent="0.35">
      <c r="A47" s="75" t="s">
        <v>79</v>
      </c>
      <c r="B47" s="17" t="s">
        <v>213</v>
      </c>
      <c r="C47" s="97"/>
      <c r="D47" s="64">
        <v>3</v>
      </c>
      <c r="E47" s="64">
        <f>D47/$C$5</f>
        <v>1.8621973929236499E-3</v>
      </c>
      <c r="F47" s="64">
        <f>C47*E47</f>
        <v>0</v>
      </c>
      <c r="G47" s="146" t="s">
        <v>80</v>
      </c>
      <c r="H47" s="146"/>
    </row>
    <row r="48" spans="1:8" ht="60" customHeight="1" thickBot="1" x14ac:dyDescent="0.35">
      <c r="A48" s="77" t="s">
        <v>251</v>
      </c>
      <c r="B48" s="17" t="s">
        <v>215</v>
      </c>
      <c r="C48" s="97"/>
      <c r="D48" s="64">
        <v>200</v>
      </c>
      <c r="E48" s="64">
        <f>D48/$C$5</f>
        <v>0.12414649286157665</v>
      </c>
      <c r="F48" s="64">
        <f>C48*E48</f>
        <v>0</v>
      </c>
      <c r="G48" s="146"/>
      <c r="H48" s="146"/>
    </row>
    <row r="55" spans="1:5" x14ac:dyDescent="0.3">
      <c r="E55" s="12"/>
    </row>
    <row r="56" spans="1:5" x14ac:dyDescent="0.3">
      <c r="E56" s="12"/>
    </row>
    <row r="59" spans="1:5" x14ac:dyDescent="0.3">
      <c r="E59" s="12"/>
    </row>
    <row r="60" spans="1:5" x14ac:dyDescent="0.3">
      <c r="A60" s="12"/>
    </row>
  </sheetData>
  <mergeCells count="48">
    <mergeCell ref="A4:A5"/>
    <mergeCell ref="A2:G2"/>
    <mergeCell ref="B3:H3"/>
    <mergeCell ref="G4:H4"/>
    <mergeCell ref="G5:H5"/>
    <mergeCell ref="G6:H6"/>
    <mergeCell ref="G7:H7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6:H46"/>
    <mergeCell ref="G47:H47"/>
    <mergeCell ref="G48:H48"/>
    <mergeCell ref="G41:H41"/>
    <mergeCell ref="G42:H42"/>
    <mergeCell ref="G43:H43"/>
    <mergeCell ref="G44:H44"/>
    <mergeCell ref="G45:H45"/>
  </mergeCells>
  <pageMargins left="0.7" right="0.7" top="0.78740157499999996" bottom="0.78740157499999996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Erläuterungen Radioonkologie</vt:lpstr>
      <vt:lpstr>Erläuterungen NUK Radiologie</vt:lpstr>
      <vt:lpstr>ÖGMP Radioonkologie</vt:lpstr>
      <vt:lpstr>ÖGMP Nuklearmedizin</vt:lpstr>
      <vt:lpstr>ÖGMP Radiologie</vt:lpstr>
    </vt:vector>
  </TitlesOfParts>
  <Company>Wien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Freund Ruth</dc:creator>
  <cp:lastModifiedBy>Wiesauer Karin</cp:lastModifiedBy>
  <cp:lastPrinted>2026-04-08T11:14:25Z</cp:lastPrinted>
  <dcterms:created xsi:type="dcterms:W3CDTF">2024-03-20T10:24:06Z</dcterms:created>
  <dcterms:modified xsi:type="dcterms:W3CDTF">2026-06-10T13:14:05Z</dcterms:modified>
</cp:coreProperties>
</file>